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ocuments\2022_23\LIGA KLAS\01\"/>
    </mc:Choice>
  </mc:AlternateContent>
  <bookViews>
    <workbookView xWindow="0" yWindow="0" windowWidth="28800" windowHeight="12435" tabRatio="825"/>
  </bookViews>
  <sheets>
    <sheet name="ZESTAWIENIE " sheetId="25" r:id="rId1"/>
    <sheet name="1A" sheetId="4" r:id="rId2"/>
    <sheet name="1B" sheetId="46" r:id="rId3"/>
    <sheet name="1M" sheetId="47" r:id="rId4"/>
    <sheet name="2AM" sheetId="48" r:id="rId5"/>
    <sheet name="2B" sheetId="52" r:id="rId6"/>
    <sheet name="3AM" sheetId="53" r:id="rId7"/>
    <sheet name="3B" sheetId="49" r:id="rId8"/>
    <sheet name="4AM" sheetId="50" r:id="rId9"/>
    <sheet name="4B" sheetId="51" r:id="rId10"/>
    <sheet name="4BAG" sheetId="54" r:id="rId11"/>
    <sheet name="4MG" sheetId="55" r:id="rId12"/>
    <sheet name="1b." sheetId="56" r:id="rId13"/>
    <sheet name="1f" sheetId="57" r:id="rId14"/>
    <sheet name="1u" sheetId="58" r:id="rId15"/>
    <sheet name="2bf" sheetId="59" r:id="rId16"/>
    <sheet name="2f" sheetId="60" r:id="rId17"/>
    <sheet name="2u" sheetId="61" r:id="rId18"/>
    <sheet name="3bu" sheetId="62" r:id="rId19"/>
    <sheet name="3fp" sheetId="63" r:id="rId20"/>
    <sheet name="3up" sheetId="64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63" l="1"/>
  <c r="L13" i="55"/>
  <c r="M13" i="55"/>
  <c r="J16" i="25"/>
  <c r="L13" i="50"/>
  <c r="L11" i="47"/>
  <c r="L11" i="53"/>
  <c r="L16" i="53"/>
  <c r="L11" i="46"/>
  <c r="L13" i="60"/>
  <c r="L13" i="54"/>
  <c r="J12" i="60"/>
  <c r="J12" i="50"/>
  <c r="J12" i="49"/>
  <c r="J12" i="53"/>
  <c r="J12" i="48"/>
  <c r="J12" i="47"/>
  <c r="J12" i="4"/>
  <c r="J11" i="48"/>
  <c r="J11" i="52"/>
  <c r="J11" i="53"/>
  <c r="H11" i="52"/>
  <c r="H11" i="47"/>
  <c r="H11" i="53"/>
  <c r="H11" i="46"/>
  <c r="H12" i="58"/>
  <c r="H12" i="55"/>
  <c r="H12" i="54"/>
  <c r="H12" i="50"/>
  <c r="H12" i="53"/>
  <c r="H12" i="48"/>
  <c r="H12" i="47"/>
  <c r="H12" i="46"/>
  <c r="H12" i="4"/>
  <c r="H2" i="55"/>
  <c r="J6" i="55"/>
  <c r="J6" i="51"/>
  <c r="J6" i="50"/>
  <c r="J16" i="50"/>
  <c r="J6" i="49"/>
  <c r="J6" i="48"/>
  <c r="J6" i="46"/>
  <c r="J6" i="4"/>
  <c r="M6" i="4"/>
  <c r="G9" i="25"/>
  <c r="J4" i="4"/>
  <c r="J4" i="47"/>
  <c r="J16" i="47" s="1"/>
  <c r="J4" i="46"/>
  <c r="J4" i="48"/>
  <c r="J16" i="48" s="1"/>
  <c r="J4" i="64"/>
  <c r="J4" i="58"/>
  <c r="J16" i="58"/>
  <c r="J4" i="56"/>
  <c r="J16" i="56"/>
  <c r="J4" i="59"/>
  <c r="J4" i="51"/>
  <c r="M4" i="51"/>
  <c r="R7" i="25"/>
  <c r="J4" i="53"/>
  <c r="M4" i="53"/>
  <c r="K7" i="25"/>
  <c r="J4" i="52"/>
  <c r="J4" i="55"/>
  <c r="M4" i="55"/>
  <c r="J7" i="25"/>
  <c r="J4" i="54"/>
  <c r="J6" i="52"/>
  <c r="J2" i="52"/>
  <c r="J16" i="52" s="1"/>
  <c r="L10" i="51"/>
  <c r="L10" i="55"/>
  <c r="M10" i="55"/>
  <c r="J13" i="25"/>
  <c r="L10" i="54"/>
  <c r="L16" i="54"/>
  <c r="L10" i="50"/>
  <c r="L10" i="64"/>
  <c r="L16" i="64"/>
  <c r="H2" i="63"/>
  <c r="H16" i="63"/>
  <c r="H2" i="51"/>
  <c r="H2" i="49"/>
  <c r="H2" i="52"/>
  <c r="H2" i="47"/>
  <c r="M2" i="47"/>
  <c r="I5" i="25"/>
  <c r="H2" i="4"/>
  <c r="H16" i="4" s="1"/>
  <c r="F12" i="64"/>
  <c r="F12" i="60"/>
  <c r="F12" i="59"/>
  <c r="F12" i="58"/>
  <c r="F12" i="57"/>
  <c r="F12" i="54"/>
  <c r="F12" i="53"/>
  <c r="M12" i="53" s="1"/>
  <c r="K15" i="25" s="1"/>
  <c r="F12" i="52"/>
  <c r="F12" i="48"/>
  <c r="F12" i="47"/>
  <c r="F12" i="46"/>
  <c r="F12" i="4"/>
  <c r="F11" i="47"/>
  <c r="F11" i="46"/>
  <c r="F11" i="53"/>
  <c r="F6" i="55"/>
  <c r="F16" i="55"/>
  <c r="H9" i="50"/>
  <c r="F9" i="50"/>
  <c r="D9" i="50"/>
  <c r="M9" i="50" s="1"/>
  <c r="D12" i="25" s="1"/>
  <c r="H8" i="50"/>
  <c r="F8" i="50"/>
  <c r="M8" i="50"/>
  <c r="D11" i="25"/>
  <c r="H7" i="50"/>
  <c r="F7" i="50"/>
  <c r="D7" i="50"/>
  <c r="D16" i="50"/>
  <c r="H6" i="50"/>
  <c r="F6" i="50"/>
  <c r="M6" i="50"/>
  <c r="D9" i="25"/>
  <c r="F6" i="46"/>
  <c r="F6" i="52"/>
  <c r="D6" i="52"/>
  <c r="H2" i="46"/>
  <c r="H16" i="46" s="1"/>
  <c r="D12" i="64"/>
  <c r="M12" i="64"/>
  <c r="N15" i="25"/>
  <c r="D12" i="63"/>
  <c r="M12" i="63"/>
  <c r="M15" i="25"/>
  <c r="D12" i="58"/>
  <c r="D12" i="57"/>
  <c r="D11" i="4"/>
  <c r="M11" i="4"/>
  <c r="G14" i="25"/>
  <c r="D11" i="48"/>
  <c r="M11" i="48" s="1"/>
  <c r="F14" i="25" s="1"/>
  <c r="D11" i="46"/>
  <c r="D12" i="52"/>
  <c r="D12" i="48"/>
  <c r="D12" i="47"/>
  <c r="D12" i="46"/>
  <c r="D12" i="4"/>
  <c r="D9" i="48"/>
  <c r="M9" i="48"/>
  <c r="F12" i="25"/>
  <c r="D6" i="48"/>
  <c r="D7" i="63"/>
  <c r="M7" i="63"/>
  <c r="M10" i="25" s="1"/>
  <c r="D7" i="49"/>
  <c r="D16" i="49"/>
  <c r="D7" i="52"/>
  <c r="D7" i="48"/>
  <c r="D16" i="48"/>
  <c r="L33" i="64"/>
  <c r="J33" i="64"/>
  <c r="H33" i="64"/>
  <c r="F33" i="64"/>
  <c r="D33" i="64"/>
  <c r="M33" i="64" s="1"/>
  <c r="M32" i="64"/>
  <c r="W37" i="25" s="1"/>
  <c r="M31" i="64"/>
  <c r="W36" i="25" s="1"/>
  <c r="M30" i="64"/>
  <c r="W35" i="25" s="1"/>
  <c r="M29" i="64"/>
  <c r="W34" i="25" s="1"/>
  <c r="M28" i="64"/>
  <c r="W33" i="25" s="1"/>
  <c r="M27" i="64"/>
  <c r="W32" i="25" s="1"/>
  <c r="M26" i="64"/>
  <c r="W31" i="25" s="1"/>
  <c r="M25" i="64"/>
  <c r="W30" i="25" s="1"/>
  <c r="M24" i="64"/>
  <c r="W29" i="25" s="1"/>
  <c r="M23" i="64"/>
  <c r="W28" i="25" s="1"/>
  <c r="M22" i="64"/>
  <c r="W27" i="25" s="1"/>
  <c r="M21" i="64"/>
  <c r="W26" i="25" s="1"/>
  <c r="M20" i="64"/>
  <c r="W25" i="25" s="1"/>
  <c r="M19" i="64"/>
  <c r="W24" i="25" s="1"/>
  <c r="W38" i="25" s="1"/>
  <c r="J16" i="64"/>
  <c r="H16" i="64"/>
  <c r="F16" i="64"/>
  <c r="D16" i="64"/>
  <c r="M15" i="64"/>
  <c r="N18" i="25" s="1"/>
  <c r="M14" i="64"/>
  <c r="N17" i="25" s="1"/>
  <c r="M13" i="64"/>
  <c r="N16" i="25" s="1"/>
  <c r="M11" i="64"/>
  <c r="N14" i="25" s="1"/>
  <c r="M10" i="64"/>
  <c r="N13" i="25"/>
  <c r="M9" i="64"/>
  <c r="N12" i="25" s="1"/>
  <c r="M8" i="64"/>
  <c r="N11" i="25" s="1"/>
  <c r="M7" i="64"/>
  <c r="N10" i="25" s="1"/>
  <c r="M6" i="64"/>
  <c r="N9" i="25" s="1"/>
  <c r="M5" i="64"/>
  <c r="N8" i="25" s="1"/>
  <c r="M4" i="64"/>
  <c r="N7" i="25"/>
  <c r="M3" i="64"/>
  <c r="N6" i="25" s="1"/>
  <c r="M2" i="64"/>
  <c r="N5" i="25" s="1"/>
  <c r="N19" i="25" s="1"/>
  <c r="L33" i="63"/>
  <c r="J33" i="63"/>
  <c r="H33" i="63"/>
  <c r="F33" i="63"/>
  <c r="D33" i="63"/>
  <c r="M33" i="63"/>
  <c r="M32" i="63"/>
  <c r="V37" i="25" s="1"/>
  <c r="M31" i="63"/>
  <c r="V36" i="25" s="1"/>
  <c r="M30" i="63"/>
  <c r="V35" i="25" s="1"/>
  <c r="M29" i="63"/>
  <c r="V34" i="25" s="1"/>
  <c r="M28" i="63"/>
  <c r="V33" i="25" s="1"/>
  <c r="M27" i="63"/>
  <c r="V32" i="25" s="1"/>
  <c r="M26" i="63"/>
  <c r="V31" i="25" s="1"/>
  <c r="M25" i="63"/>
  <c r="V30" i="25" s="1"/>
  <c r="M24" i="63"/>
  <c r="V29" i="25" s="1"/>
  <c r="M23" i="63"/>
  <c r="V28" i="25" s="1"/>
  <c r="M22" i="63"/>
  <c r="V27" i="25" s="1"/>
  <c r="M21" i="63"/>
  <c r="V26" i="25" s="1"/>
  <c r="M20" i="63"/>
  <c r="V25" i="25" s="1"/>
  <c r="M19" i="63"/>
  <c r="V24" i="25" s="1"/>
  <c r="V38" i="25" s="1"/>
  <c r="L16" i="63"/>
  <c r="J16" i="63"/>
  <c r="F16" i="63"/>
  <c r="M15" i="63"/>
  <c r="M18" i="25" s="1"/>
  <c r="M14" i="63"/>
  <c r="M17" i="25" s="1"/>
  <c r="M13" i="63"/>
  <c r="M16" i="25"/>
  <c r="M11" i="63"/>
  <c r="M14" i="25" s="1"/>
  <c r="M10" i="63"/>
  <c r="M13" i="25" s="1"/>
  <c r="M9" i="63"/>
  <c r="M12" i="25" s="1"/>
  <c r="M8" i="63"/>
  <c r="M11" i="25" s="1"/>
  <c r="M6" i="63"/>
  <c r="M9" i="25" s="1"/>
  <c r="M5" i="63"/>
  <c r="M8" i="25" s="1"/>
  <c r="M4" i="63"/>
  <c r="M7" i="25" s="1"/>
  <c r="M3" i="63"/>
  <c r="M6" i="25" s="1"/>
  <c r="M2" i="63"/>
  <c r="M5" i="25" s="1"/>
  <c r="L33" i="62"/>
  <c r="J33" i="62"/>
  <c r="H33" i="62"/>
  <c r="F33" i="62"/>
  <c r="D33" i="62"/>
  <c r="M33" i="62" s="1"/>
  <c r="M32" i="62"/>
  <c r="U37" i="25" s="1"/>
  <c r="M31" i="62"/>
  <c r="U36" i="25" s="1"/>
  <c r="M30" i="62"/>
  <c r="U35" i="25" s="1"/>
  <c r="M29" i="62"/>
  <c r="U34" i="25" s="1"/>
  <c r="M28" i="62"/>
  <c r="U33" i="25" s="1"/>
  <c r="M27" i="62"/>
  <c r="U32" i="25" s="1"/>
  <c r="M26" i="62"/>
  <c r="U31" i="25" s="1"/>
  <c r="M25" i="62"/>
  <c r="U30" i="25" s="1"/>
  <c r="M24" i="62"/>
  <c r="U29" i="25" s="1"/>
  <c r="M23" i="62"/>
  <c r="U28" i="25" s="1"/>
  <c r="M22" i="62"/>
  <c r="U27" i="25" s="1"/>
  <c r="M21" i="62"/>
  <c r="U26" i="25" s="1"/>
  <c r="M20" i="62"/>
  <c r="U25" i="25" s="1"/>
  <c r="M19" i="62"/>
  <c r="U24" i="25" s="1"/>
  <c r="L16" i="62"/>
  <c r="J16" i="62"/>
  <c r="H16" i="62"/>
  <c r="F16" i="62"/>
  <c r="D16" i="62"/>
  <c r="M16" i="62"/>
  <c r="M15" i="62"/>
  <c r="W18" i="25" s="1"/>
  <c r="M14" i="62"/>
  <c r="W17" i="25" s="1"/>
  <c r="M13" i="62"/>
  <c r="W16" i="25" s="1"/>
  <c r="M12" i="62"/>
  <c r="W15" i="25" s="1"/>
  <c r="M11" i="62"/>
  <c r="W14" i="25" s="1"/>
  <c r="M10" i="62"/>
  <c r="W13" i="25" s="1"/>
  <c r="M9" i="62"/>
  <c r="W12" i="25" s="1"/>
  <c r="M8" i="62"/>
  <c r="W11" i="25" s="1"/>
  <c r="M7" i="62"/>
  <c r="W10" i="25" s="1"/>
  <c r="M6" i="62"/>
  <c r="W9" i="25" s="1"/>
  <c r="M5" i="62"/>
  <c r="W8" i="25" s="1"/>
  <c r="M4" i="62"/>
  <c r="W7" i="25" s="1"/>
  <c r="M3" i="62"/>
  <c r="W6" i="25" s="1"/>
  <c r="M2" i="62"/>
  <c r="W5" i="25" s="1"/>
  <c r="W19" i="25" s="1"/>
  <c r="L33" i="61"/>
  <c r="J33" i="61"/>
  <c r="H33" i="61"/>
  <c r="F33" i="61"/>
  <c r="D33" i="61"/>
  <c r="M33" i="61"/>
  <c r="M32" i="61"/>
  <c r="T37" i="25" s="1"/>
  <c r="M31" i="61"/>
  <c r="T36" i="25" s="1"/>
  <c r="M30" i="61"/>
  <c r="T35" i="25" s="1"/>
  <c r="M29" i="61"/>
  <c r="T34" i="25" s="1"/>
  <c r="M28" i="61"/>
  <c r="T33" i="25" s="1"/>
  <c r="M27" i="61"/>
  <c r="T32" i="25" s="1"/>
  <c r="M26" i="61"/>
  <c r="T31" i="25" s="1"/>
  <c r="M25" i="61"/>
  <c r="T30" i="25" s="1"/>
  <c r="M24" i="61"/>
  <c r="T29" i="25" s="1"/>
  <c r="M23" i="61"/>
  <c r="T28" i="25" s="1"/>
  <c r="M22" i="61"/>
  <c r="T27" i="25" s="1"/>
  <c r="M21" i="61"/>
  <c r="T26" i="25" s="1"/>
  <c r="M20" i="61"/>
  <c r="T25" i="25" s="1"/>
  <c r="M19" i="61"/>
  <c r="T24" i="25" s="1"/>
  <c r="L16" i="61"/>
  <c r="J16" i="61"/>
  <c r="H16" i="61"/>
  <c r="F16" i="61"/>
  <c r="D16" i="61"/>
  <c r="M16" i="61"/>
  <c r="M15" i="61"/>
  <c r="V18" i="25" s="1"/>
  <c r="M14" i="61"/>
  <c r="V17" i="25" s="1"/>
  <c r="M13" i="61"/>
  <c r="V16" i="25" s="1"/>
  <c r="M12" i="61"/>
  <c r="V15" i="25" s="1"/>
  <c r="M11" i="61"/>
  <c r="V14" i="25" s="1"/>
  <c r="M10" i="61"/>
  <c r="V13" i="25" s="1"/>
  <c r="M9" i="61"/>
  <c r="V12" i="25" s="1"/>
  <c r="M8" i="61"/>
  <c r="V11" i="25" s="1"/>
  <c r="M7" i="61"/>
  <c r="V10" i="25" s="1"/>
  <c r="M6" i="61"/>
  <c r="V9" i="25" s="1"/>
  <c r="M5" i="61"/>
  <c r="V8" i="25" s="1"/>
  <c r="M4" i="61"/>
  <c r="V7" i="25" s="1"/>
  <c r="M3" i="61"/>
  <c r="V6" i="25" s="1"/>
  <c r="M2" i="61"/>
  <c r="V5" i="25" s="1"/>
  <c r="V19" i="25" s="1"/>
  <c r="L33" i="60"/>
  <c r="J33" i="60"/>
  <c r="H33" i="60"/>
  <c r="F33" i="60"/>
  <c r="D33" i="60"/>
  <c r="M33" i="60" s="1"/>
  <c r="M32" i="60"/>
  <c r="S37" i="25" s="1"/>
  <c r="M31" i="60"/>
  <c r="S36" i="25" s="1"/>
  <c r="M30" i="60"/>
  <c r="S35" i="25" s="1"/>
  <c r="M29" i="60"/>
  <c r="S34" i="25" s="1"/>
  <c r="M28" i="60"/>
  <c r="S33" i="25" s="1"/>
  <c r="M27" i="60"/>
  <c r="S32" i="25" s="1"/>
  <c r="M26" i="60"/>
  <c r="S31" i="25" s="1"/>
  <c r="M25" i="60"/>
  <c r="S30" i="25" s="1"/>
  <c r="M24" i="60"/>
  <c r="S29" i="25" s="1"/>
  <c r="M23" i="60"/>
  <c r="S28" i="25" s="1"/>
  <c r="M22" i="60"/>
  <c r="S27" i="25" s="1"/>
  <c r="M21" i="60"/>
  <c r="S26" i="25" s="1"/>
  <c r="M20" i="60"/>
  <c r="S25" i="25" s="1"/>
  <c r="M19" i="60"/>
  <c r="S24" i="25" s="1"/>
  <c r="S38" i="25" s="1"/>
  <c r="L16" i="60"/>
  <c r="J16" i="60"/>
  <c r="H16" i="60"/>
  <c r="F16" i="60"/>
  <c r="D16" i="60"/>
  <c r="M16" i="60" s="1"/>
  <c r="M15" i="60"/>
  <c r="S18" i="25" s="1"/>
  <c r="M14" i="60"/>
  <c r="S17" i="25" s="1"/>
  <c r="M13" i="60"/>
  <c r="S16" i="25" s="1"/>
  <c r="M12" i="60"/>
  <c r="S15" i="25"/>
  <c r="M11" i="60"/>
  <c r="S14" i="25" s="1"/>
  <c r="M10" i="60"/>
  <c r="S13" i="25" s="1"/>
  <c r="M9" i="60"/>
  <c r="S12" i="25" s="1"/>
  <c r="M8" i="60"/>
  <c r="S11" i="25" s="1"/>
  <c r="M7" i="60"/>
  <c r="S10" i="25" s="1"/>
  <c r="M6" i="60"/>
  <c r="S9" i="25" s="1"/>
  <c r="M5" i="60"/>
  <c r="S8" i="25" s="1"/>
  <c r="M4" i="60"/>
  <c r="S7" i="25" s="1"/>
  <c r="M3" i="60"/>
  <c r="S6" i="25" s="1"/>
  <c r="M2" i="60"/>
  <c r="S5" i="25" s="1"/>
  <c r="L33" i="59"/>
  <c r="J33" i="59"/>
  <c r="H33" i="59"/>
  <c r="F33" i="59"/>
  <c r="D33" i="59"/>
  <c r="M33" i="59"/>
  <c r="M32" i="59"/>
  <c r="R37" i="25" s="1"/>
  <c r="M31" i="59"/>
  <c r="R36" i="25" s="1"/>
  <c r="M30" i="59"/>
  <c r="R35" i="25" s="1"/>
  <c r="M29" i="59"/>
  <c r="R34" i="25" s="1"/>
  <c r="M28" i="59"/>
  <c r="R33" i="25" s="1"/>
  <c r="M27" i="59"/>
  <c r="R32" i="25" s="1"/>
  <c r="M26" i="59"/>
  <c r="R31" i="25" s="1"/>
  <c r="M25" i="59"/>
  <c r="R30" i="25" s="1"/>
  <c r="M24" i="59"/>
  <c r="R29" i="25" s="1"/>
  <c r="M23" i="59"/>
  <c r="R28" i="25" s="1"/>
  <c r="M22" i="59"/>
  <c r="R27" i="25" s="1"/>
  <c r="M21" i="59"/>
  <c r="R26" i="25" s="1"/>
  <c r="M20" i="59"/>
  <c r="R25" i="25" s="1"/>
  <c r="M19" i="59"/>
  <c r="R24" i="25" s="1"/>
  <c r="L16" i="59"/>
  <c r="J16" i="59"/>
  <c r="H16" i="59"/>
  <c r="F16" i="59"/>
  <c r="D16" i="59"/>
  <c r="M16" i="59" s="1"/>
  <c r="M15" i="59"/>
  <c r="T18" i="25" s="1"/>
  <c r="M14" i="59"/>
  <c r="T17" i="25" s="1"/>
  <c r="M13" i="59"/>
  <c r="T16" i="25" s="1"/>
  <c r="M12" i="59"/>
  <c r="T15" i="25" s="1"/>
  <c r="M11" i="59"/>
  <c r="T14" i="25" s="1"/>
  <c r="M10" i="59"/>
  <c r="T13" i="25" s="1"/>
  <c r="M9" i="59"/>
  <c r="T12" i="25" s="1"/>
  <c r="M8" i="59"/>
  <c r="T11" i="25" s="1"/>
  <c r="M7" i="59"/>
  <c r="T10" i="25" s="1"/>
  <c r="M6" i="59"/>
  <c r="T9" i="25" s="1"/>
  <c r="M5" i="59"/>
  <c r="T8" i="25" s="1"/>
  <c r="M4" i="59"/>
  <c r="T7" i="25"/>
  <c r="M3" i="59"/>
  <c r="T6" i="25" s="1"/>
  <c r="M2" i="59"/>
  <c r="T5" i="25" s="1"/>
  <c r="T19" i="25" s="1"/>
  <c r="L33" i="58"/>
  <c r="J33" i="58"/>
  <c r="H33" i="58"/>
  <c r="F33" i="58"/>
  <c r="D33" i="58"/>
  <c r="M33" i="58"/>
  <c r="M32" i="58"/>
  <c r="Q37" i="25" s="1"/>
  <c r="M31" i="58"/>
  <c r="Q36" i="25" s="1"/>
  <c r="M30" i="58"/>
  <c r="Q35" i="25" s="1"/>
  <c r="M29" i="58"/>
  <c r="Q34" i="25" s="1"/>
  <c r="M28" i="58"/>
  <c r="Q33" i="25" s="1"/>
  <c r="M27" i="58"/>
  <c r="Q32" i="25" s="1"/>
  <c r="M26" i="58"/>
  <c r="Q31" i="25" s="1"/>
  <c r="M25" i="58"/>
  <c r="Q30" i="25" s="1"/>
  <c r="M24" i="58"/>
  <c r="Q29" i="25" s="1"/>
  <c r="M23" i="58"/>
  <c r="Q28" i="25" s="1"/>
  <c r="M22" i="58"/>
  <c r="Q27" i="25" s="1"/>
  <c r="M21" i="58"/>
  <c r="Q26" i="25" s="1"/>
  <c r="M20" i="58"/>
  <c r="Q25" i="25" s="1"/>
  <c r="M19" i="58"/>
  <c r="Q24" i="25" s="1"/>
  <c r="Q38" i="25" s="1"/>
  <c r="L16" i="58"/>
  <c r="H16" i="58"/>
  <c r="F16" i="58"/>
  <c r="D16" i="58"/>
  <c r="M15" i="58"/>
  <c r="P18" i="25" s="1"/>
  <c r="M14" i="58"/>
  <c r="P17" i="25" s="1"/>
  <c r="M13" i="58"/>
  <c r="P16" i="25" s="1"/>
  <c r="M12" i="58"/>
  <c r="P15" i="25"/>
  <c r="M11" i="58"/>
  <c r="P14" i="25" s="1"/>
  <c r="M10" i="58"/>
  <c r="P13" i="25" s="1"/>
  <c r="M9" i="58"/>
  <c r="P12" i="25" s="1"/>
  <c r="M8" i="58"/>
  <c r="P11" i="25" s="1"/>
  <c r="M7" i="58"/>
  <c r="P10" i="25" s="1"/>
  <c r="M6" i="58"/>
  <c r="P9" i="25" s="1"/>
  <c r="M5" i="58"/>
  <c r="P8" i="25" s="1"/>
  <c r="M4" i="58"/>
  <c r="P7" i="25"/>
  <c r="M3" i="58"/>
  <c r="P6" i="25" s="1"/>
  <c r="M2" i="58"/>
  <c r="P5" i="25" s="1"/>
  <c r="P19" i="25" s="1"/>
  <c r="L33" i="57"/>
  <c r="J33" i="57"/>
  <c r="H33" i="57"/>
  <c r="F33" i="57"/>
  <c r="D33" i="57"/>
  <c r="M33" i="57" s="1"/>
  <c r="M32" i="57"/>
  <c r="P37" i="25" s="1"/>
  <c r="M31" i="57"/>
  <c r="P36" i="25" s="1"/>
  <c r="M30" i="57"/>
  <c r="P35" i="25" s="1"/>
  <c r="M29" i="57"/>
  <c r="P34" i="25" s="1"/>
  <c r="M28" i="57"/>
  <c r="P33" i="25" s="1"/>
  <c r="M27" i="57"/>
  <c r="P32" i="25" s="1"/>
  <c r="M26" i="57"/>
  <c r="P31" i="25" s="1"/>
  <c r="M25" i="57"/>
  <c r="P30" i="25" s="1"/>
  <c r="M24" i="57"/>
  <c r="P29" i="25" s="1"/>
  <c r="M23" i="57"/>
  <c r="P28" i="25" s="1"/>
  <c r="M22" i="57"/>
  <c r="P27" i="25" s="1"/>
  <c r="M21" i="57"/>
  <c r="P26" i="25" s="1"/>
  <c r="M20" i="57"/>
  <c r="P25" i="25" s="1"/>
  <c r="M19" i="57"/>
  <c r="P24" i="25" s="1"/>
  <c r="L16" i="57"/>
  <c r="J16" i="57"/>
  <c r="H16" i="57"/>
  <c r="F16" i="57"/>
  <c r="D16" i="57"/>
  <c r="M16" i="57" s="1"/>
  <c r="M15" i="57"/>
  <c r="Q18" i="25" s="1"/>
  <c r="M14" i="57"/>
  <c r="Q17" i="25" s="1"/>
  <c r="M13" i="57"/>
  <c r="Q16" i="25" s="1"/>
  <c r="M12" i="57"/>
  <c r="Q15" i="25"/>
  <c r="M11" i="57"/>
  <c r="Q14" i="25" s="1"/>
  <c r="M10" i="57"/>
  <c r="Q13" i="25" s="1"/>
  <c r="M9" i="57"/>
  <c r="Q12" i="25" s="1"/>
  <c r="M8" i="57"/>
  <c r="Q11" i="25" s="1"/>
  <c r="M7" i="57"/>
  <c r="Q10" i="25" s="1"/>
  <c r="M6" i="57"/>
  <c r="Q9" i="25" s="1"/>
  <c r="M5" i="57"/>
  <c r="Q8" i="25" s="1"/>
  <c r="M4" i="57"/>
  <c r="Q7" i="25" s="1"/>
  <c r="M3" i="57"/>
  <c r="Q6" i="25" s="1"/>
  <c r="M2" i="57"/>
  <c r="Q5" i="25" s="1"/>
  <c r="Q19" i="25" s="1"/>
  <c r="L33" i="56"/>
  <c r="J33" i="56"/>
  <c r="H33" i="56"/>
  <c r="F33" i="56"/>
  <c r="D33" i="56"/>
  <c r="M33" i="56"/>
  <c r="M32" i="56"/>
  <c r="O37" i="25" s="1"/>
  <c r="M31" i="56"/>
  <c r="O36" i="25" s="1"/>
  <c r="M30" i="56"/>
  <c r="O35" i="25" s="1"/>
  <c r="M29" i="56"/>
  <c r="O34" i="25" s="1"/>
  <c r="M28" i="56"/>
  <c r="O33" i="25" s="1"/>
  <c r="M27" i="56"/>
  <c r="O32" i="25" s="1"/>
  <c r="M26" i="56"/>
  <c r="O31" i="25" s="1"/>
  <c r="M25" i="56"/>
  <c r="O30" i="25" s="1"/>
  <c r="M24" i="56"/>
  <c r="O29" i="25" s="1"/>
  <c r="M23" i="56"/>
  <c r="O28" i="25" s="1"/>
  <c r="M22" i="56"/>
  <c r="O27" i="25" s="1"/>
  <c r="M21" i="56"/>
  <c r="O26" i="25" s="1"/>
  <c r="M20" i="56"/>
  <c r="O25" i="25" s="1"/>
  <c r="M19" i="56"/>
  <c r="O24" i="25" s="1"/>
  <c r="O38" i="25" s="1"/>
  <c r="L16" i="56"/>
  <c r="H16" i="56"/>
  <c r="F16" i="56"/>
  <c r="D16" i="56"/>
  <c r="M16" i="56" s="1"/>
  <c r="M15" i="56"/>
  <c r="U18" i="25" s="1"/>
  <c r="M14" i="56"/>
  <c r="U17" i="25" s="1"/>
  <c r="M13" i="56"/>
  <c r="U16" i="25" s="1"/>
  <c r="M12" i="56"/>
  <c r="U15" i="25" s="1"/>
  <c r="M11" i="56"/>
  <c r="U14" i="25" s="1"/>
  <c r="M10" i="56"/>
  <c r="U13" i="25" s="1"/>
  <c r="M9" i="56"/>
  <c r="U12" i="25" s="1"/>
  <c r="M8" i="56"/>
  <c r="U11" i="25" s="1"/>
  <c r="M7" i="56"/>
  <c r="U10" i="25" s="1"/>
  <c r="M6" i="56"/>
  <c r="U9" i="25" s="1"/>
  <c r="M5" i="56"/>
  <c r="U8" i="25" s="1"/>
  <c r="M3" i="56"/>
  <c r="U6" i="25" s="1"/>
  <c r="M2" i="56"/>
  <c r="U5" i="25" s="1"/>
  <c r="L33" i="55"/>
  <c r="J33" i="55"/>
  <c r="H33" i="55"/>
  <c r="F33" i="55"/>
  <c r="D33" i="55"/>
  <c r="M33" i="55" s="1"/>
  <c r="M32" i="55"/>
  <c r="N37" i="25" s="1"/>
  <c r="M31" i="55"/>
  <c r="N36" i="25" s="1"/>
  <c r="M30" i="55"/>
  <c r="N35" i="25" s="1"/>
  <c r="M29" i="55"/>
  <c r="N34" i="25" s="1"/>
  <c r="M28" i="55"/>
  <c r="N33" i="25" s="1"/>
  <c r="M27" i="55"/>
  <c r="N32" i="25" s="1"/>
  <c r="M26" i="55"/>
  <c r="N31" i="25" s="1"/>
  <c r="M25" i="55"/>
  <c r="N30" i="25" s="1"/>
  <c r="M24" i="55"/>
  <c r="N29" i="25" s="1"/>
  <c r="M23" i="55"/>
  <c r="N28" i="25" s="1"/>
  <c r="M22" i="55"/>
  <c r="N27" i="25" s="1"/>
  <c r="M21" i="55"/>
  <c r="N26" i="25" s="1"/>
  <c r="M20" i="55"/>
  <c r="N25" i="25" s="1"/>
  <c r="M19" i="55"/>
  <c r="N24" i="25" s="1"/>
  <c r="J16" i="55"/>
  <c r="H16" i="55"/>
  <c r="D16" i="55"/>
  <c r="M15" i="55"/>
  <c r="J18" i="25" s="1"/>
  <c r="M14" i="55"/>
  <c r="J17" i="25" s="1"/>
  <c r="M12" i="55"/>
  <c r="J15" i="25"/>
  <c r="M11" i="55"/>
  <c r="J14" i="25" s="1"/>
  <c r="M9" i="55"/>
  <c r="J12" i="25" s="1"/>
  <c r="M8" i="55"/>
  <c r="J11" i="25" s="1"/>
  <c r="M7" i="55"/>
  <c r="J10" i="25" s="1"/>
  <c r="M6" i="55"/>
  <c r="J9" i="25"/>
  <c r="M5" i="55"/>
  <c r="J8" i="25" s="1"/>
  <c r="M3" i="55"/>
  <c r="J6" i="25" s="1"/>
  <c r="M2" i="55"/>
  <c r="J5" i="25"/>
  <c r="L33" i="54"/>
  <c r="J33" i="54"/>
  <c r="H33" i="54"/>
  <c r="F33" i="54"/>
  <c r="D33" i="54"/>
  <c r="M33" i="54"/>
  <c r="M32" i="54"/>
  <c r="M37" i="25" s="1"/>
  <c r="M31" i="54"/>
  <c r="M36" i="25" s="1"/>
  <c r="M30" i="54"/>
  <c r="M35" i="25" s="1"/>
  <c r="M29" i="54"/>
  <c r="M34" i="25" s="1"/>
  <c r="M28" i="54"/>
  <c r="M33" i="25" s="1"/>
  <c r="M27" i="54"/>
  <c r="M32" i="25" s="1"/>
  <c r="M26" i="54"/>
  <c r="M31" i="25" s="1"/>
  <c r="M25" i="54"/>
  <c r="M30" i="25" s="1"/>
  <c r="M24" i="54"/>
  <c r="M29" i="25" s="1"/>
  <c r="M23" i="54"/>
  <c r="M28" i="25" s="1"/>
  <c r="M22" i="54"/>
  <c r="M27" i="25" s="1"/>
  <c r="M21" i="54"/>
  <c r="M26" i="25" s="1"/>
  <c r="M20" i="54"/>
  <c r="M25" i="25" s="1"/>
  <c r="M19" i="54"/>
  <c r="M24" i="25" s="1"/>
  <c r="M38" i="25" s="1"/>
  <c r="J16" i="54"/>
  <c r="H16" i="54"/>
  <c r="F16" i="54"/>
  <c r="D16" i="54"/>
  <c r="M16" i="54" s="1"/>
  <c r="M15" i="54"/>
  <c r="L18" i="25" s="1"/>
  <c r="M14" i="54"/>
  <c r="L17" i="25" s="1"/>
  <c r="M13" i="54"/>
  <c r="L16" i="25"/>
  <c r="M12" i="54"/>
  <c r="L15" i="25"/>
  <c r="M11" i="54"/>
  <c r="L14" i="25" s="1"/>
  <c r="M9" i="54"/>
  <c r="L12" i="25" s="1"/>
  <c r="M8" i="54"/>
  <c r="L11" i="25" s="1"/>
  <c r="M7" i="54"/>
  <c r="L10" i="25" s="1"/>
  <c r="M6" i="54"/>
  <c r="L9" i="25" s="1"/>
  <c r="M5" i="54"/>
  <c r="L8" i="25" s="1"/>
  <c r="M4" i="54"/>
  <c r="L7" i="25"/>
  <c r="M3" i="54"/>
  <c r="L6" i="25" s="1"/>
  <c r="M2" i="54"/>
  <c r="L5" i="25" s="1"/>
  <c r="L33" i="51"/>
  <c r="J33" i="51"/>
  <c r="H33" i="51"/>
  <c r="F33" i="51"/>
  <c r="D33" i="51"/>
  <c r="M33" i="51" s="1"/>
  <c r="M32" i="51"/>
  <c r="L37" i="25" s="1"/>
  <c r="M31" i="51"/>
  <c r="L36" i="25" s="1"/>
  <c r="M30" i="51"/>
  <c r="L35" i="25" s="1"/>
  <c r="M29" i="51"/>
  <c r="L34" i="25" s="1"/>
  <c r="M28" i="51"/>
  <c r="L33" i="25" s="1"/>
  <c r="M27" i="51"/>
  <c r="L32" i="25" s="1"/>
  <c r="M26" i="51"/>
  <c r="L31" i="25" s="1"/>
  <c r="M25" i="51"/>
  <c r="L30" i="25" s="1"/>
  <c r="M24" i="51"/>
  <c r="L29" i="25" s="1"/>
  <c r="M23" i="51"/>
  <c r="L28" i="25" s="1"/>
  <c r="M22" i="51"/>
  <c r="L27" i="25" s="1"/>
  <c r="M21" i="51"/>
  <c r="L26" i="25" s="1"/>
  <c r="M20" i="51"/>
  <c r="L25" i="25" s="1"/>
  <c r="M19" i="51"/>
  <c r="L24" i="25" s="1"/>
  <c r="L38" i="25" s="1"/>
  <c r="L16" i="51"/>
  <c r="H16" i="51"/>
  <c r="F16" i="51"/>
  <c r="D16" i="51"/>
  <c r="M15" i="51"/>
  <c r="R18" i="25" s="1"/>
  <c r="M14" i="51"/>
  <c r="R17" i="25" s="1"/>
  <c r="M13" i="51"/>
  <c r="R16" i="25" s="1"/>
  <c r="M12" i="51"/>
  <c r="R15" i="25" s="1"/>
  <c r="M11" i="51"/>
  <c r="R14" i="25" s="1"/>
  <c r="M10" i="51"/>
  <c r="R13" i="25"/>
  <c r="M9" i="51"/>
  <c r="R12" i="25" s="1"/>
  <c r="M8" i="51"/>
  <c r="R11" i="25" s="1"/>
  <c r="M7" i="51"/>
  <c r="R10" i="25" s="1"/>
  <c r="M6" i="51"/>
  <c r="R9" i="25"/>
  <c r="M5" i="51"/>
  <c r="R8" i="25" s="1"/>
  <c r="M3" i="51"/>
  <c r="R6" i="25" s="1"/>
  <c r="M2" i="51"/>
  <c r="R5" i="25" s="1"/>
  <c r="R19" i="25" s="1"/>
  <c r="L33" i="50"/>
  <c r="J33" i="50"/>
  <c r="H33" i="50"/>
  <c r="F33" i="50"/>
  <c r="D33" i="50"/>
  <c r="M33" i="50" s="1"/>
  <c r="M32" i="50"/>
  <c r="K37" i="25"/>
  <c r="M31" i="50"/>
  <c r="K36" i="25"/>
  <c r="M30" i="50"/>
  <c r="K35" i="25"/>
  <c r="M29" i="50"/>
  <c r="K34" i="25"/>
  <c r="M28" i="50"/>
  <c r="K33" i="25"/>
  <c r="M27" i="50"/>
  <c r="K32" i="25"/>
  <c r="M26" i="50"/>
  <c r="K31" i="25"/>
  <c r="M25" i="50"/>
  <c r="K30" i="25"/>
  <c r="M24" i="50"/>
  <c r="K29" i="25"/>
  <c r="M23" i="50"/>
  <c r="K28" i="25"/>
  <c r="M22" i="50"/>
  <c r="K27" i="25" s="1"/>
  <c r="M21" i="50"/>
  <c r="K26" i="25"/>
  <c r="M20" i="50"/>
  <c r="K25" i="25"/>
  <c r="M19" i="50"/>
  <c r="K24" i="25"/>
  <c r="L16" i="50"/>
  <c r="M15" i="50"/>
  <c r="D18" i="25" s="1"/>
  <c r="M14" i="50"/>
  <c r="D17" i="25"/>
  <c r="M13" i="50"/>
  <c r="D16" i="25"/>
  <c r="M12" i="50"/>
  <c r="D15" i="25"/>
  <c r="M11" i="50"/>
  <c r="D14" i="25"/>
  <c r="M10" i="50"/>
  <c r="D13" i="25"/>
  <c r="M5" i="50"/>
  <c r="D8" i="25"/>
  <c r="M4" i="50"/>
  <c r="D7" i="25"/>
  <c r="M3" i="50"/>
  <c r="D6" i="25"/>
  <c r="M2" i="50"/>
  <c r="D5" i="25"/>
  <c r="L33" i="49"/>
  <c r="J33" i="49"/>
  <c r="H33" i="49"/>
  <c r="F33" i="49"/>
  <c r="D33" i="49"/>
  <c r="M33" i="49" s="1"/>
  <c r="M32" i="49"/>
  <c r="J37" i="25" s="1"/>
  <c r="M31" i="49"/>
  <c r="J36" i="25" s="1"/>
  <c r="M30" i="49"/>
  <c r="J35" i="25" s="1"/>
  <c r="M29" i="49"/>
  <c r="J34" i="25" s="1"/>
  <c r="M28" i="49"/>
  <c r="J33" i="25" s="1"/>
  <c r="M27" i="49"/>
  <c r="J32" i="25" s="1"/>
  <c r="M26" i="49"/>
  <c r="J31" i="25" s="1"/>
  <c r="M25" i="49"/>
  <c r="J30" i="25" s="1"/>
  <c r="M24" i="49"/>
  <c r="J29" i="25" s="1"/>
  <c r="M23" i="49"/>
  <c r="J28" i="25" s="1"/>
  <c r="M22" i="49"/>
  <c r="J27" i="25" s="1"/>
  <c r="M21" i="49"/>
  <c r="J26" i="25" s="1"/>
  <c r="M20" i="49"/>
  <c r="J25" i="25" s="1"/>
  <c r="M19" i="49"/>
  <c r="J24" i="25" s="1"/>
  <c r="J38" i="25" s="1"/>
  <c r="L16" i="49"/>
  <c r="J16" i="49"/>
  <c r="H16" i="49"/>
  <c r="F16" i="49"/>
  <c r="M16" i="49" s="1"/>
  <c r="M15" i="49"/>
  <c r="O18" i="25" s="1"/>
  <c r="M14" i="49"/>
  <c r="O17" i="25" s="1"/>
  <c r="M13" i="49"/>
  <c r="O16" i="25" s="1"/>
  <c r="M12" i="49"/>
  <c r="O15" i="25"/>
  <c r="M11" i="49"/>
  <c r="O14" i="25" s="1"/>
  <c r="M10" i="49"/>
  <c r="O13" i="25" s="1"/>
  <c r="M9" i="49"/>
  <c r="O12" i="25" s="1"/>
  <c r="M8" i="49"/>
  <c r="O11" i="25" s="1"/>
  <c r="M7" i="49"/>
  <c r="O10" i="25" s="1"/>
  <c r="M6" i="49"/>
  <c r="O9" i="25"/>
  <c r="M5" i="49"/>
  <c r="O8" i="25" s="1"/>
  <c r="M4" i="49"/>
  <c r="O7" i="25" s="1"/>
  <c r="M3" i="49"/>
  <c r="O6" i="25" s="1"/>
  <c r="M2" i="49"/>
  <c r="O5" i="25"/>
  <c r="O19" i="25" s="1"/>
  <c r="L33" i="53"/>
  <c r="J33" i="53"/>
  <c r="H33" i="53"/>
  <c r="F33" i="53"/>
  <c r="D33" i="53"/>
  <c r="M33" i="53"/>
  <c r="M32" i="53"/>
  <c r="I37" i="25" s="1"/>
  <c r="M31" i="53"/>
  <c r="I36" i="25" s="1"/>
  <c r="M30" i="53"/>
  <c r="I35" i="25" s="1"/>
  <c r="M29" i="53"/>
  <c r="I34" i="25" s="1"/>
  <c r="M28" i="53"/>
  <c r="I33" i="25" s="1"/>
  <c r="M27" i="53"/>
  <c r="I32" i="25" s="1"/>
  <c r="M26" i="53"/>
  <c r="I31" i="25" s="1"/>
  <c r="M25" i="53"/>
  <c r="I30" i="25" s="1"/>
  <c r="M24" i="53"/>
  <c r="I29" i="25" s="1"/>
  <c r="M23" i="53"/>
  <c r="I28" i="25" s="1"/>
  <c r="M22" i="53"/>
  <c r="I27" i="25" s="1"/>
  <c r="M21" i="53"/>
  <c r="I26" i="25" s="1"/>
  <c r="M20" i="53"/>
  <c r="I25" i="25" s="1"/>
  <c r="M19" i="53"/>
  <c r="I24" i="25" s="1"/>
  <c r="I38" i="25" s="1"/>
  <c r="J16" i="53"/>
  <c r="H16" i="53"/>
  <c r="F16" i="53"/>
  <c r="D16" i="53"/>
  <c r="M16" i="53" s="1"/>
  <c r="M15" i="53"/>
  <c r="K18" i="25" s="1"/>
  <c r="M14" i="53"/>
  <c r="K17" i="25" s="1"/>
  <c r="M13" i="53"/>
  <c r="K16" i="25" s="1"/>
  <c r="M10" i="53"/>
  <c r="K13" i="25" s="1"/>
  <c r="M9" i="53"/>
  <c r="K12" i="25" s="1"/>
  <c r="M8" i="53"/>
  <c r="K11" i="25" s="1"/>
  <c r="M7" i="53"/>
  <c r="K10" i="25" s="1"/>
  <c r="M6" i="53"/>
  <c r="K9" i="25" s="1"/>
  <c r="M5" i="53"/>
  <c r="K8" i="25" s="1"/>
  <c r="M3" i="53"/>
  <c r="K6" i="25" s="1"/>
  <c r="M2" i="53"/>
  <c r="K5" i="25" s="1"/>
  <c r="L33" i="52"/>
  <c r="J33" i="52"/>
  <c r="H33" i="52"/>
  <c r="F33" i="52"/>
  <c r="D33" i="52"/>
  <c r="M33" i="52" s="1"/>
  <c r="M32" i="52"/>
  <c r="H37" i="25" s="1"/>
  <c r="M31" i="52"/>
  <c r="H36" i="25" s="1"/>
  <c r="M30" i="52"/>
  <c r="H35" i="25" s="1"/>
  <c r="M29" i="52"/>
  <c r="H34" i="25" s="1"/>
  <c r="M28" i="52"/>
  <c r="H33" i="25" s="1"/>
  <c r="M27" i="52"/>
  <c r="H32" i="25" s="1"/>
  <c r="M26" i="52"/>
  <c r="H31" i="25" s="1"/>
  <c r="M25" i="52"/>
  <c r="H30" i="25" s="1"/>
  <c r="M24" i="52"/>
  <c r="H29" i="25" s="1"/>
  <c r="M23" i="52"/>
  <c r="H28" i="25" s="1"/>
  <c r="M22" i="52"/>
  <c r="H27" i="25" s="1"/>
  <c r="M21" i="52"/>
  <c r="H26" i="25" s="1"/>
  <c r="M20" i="52"/>
  <c r="H25" i="25" s="1"/>
  <c r="M19" i="52"/>
  <c r="H24" i="25" s="1"/>
  <c r="L16" i="52"/>
  <c r="H16" i="52"/>
  <c r="F16" i="52"/>
  <c r="D16" i="52"/>
  <c r="M16" i="52" s="1"/>
  <c r="M15" i="52"/>
  <c r="H18" i="25" s="1"/>
  <c r="M14" i="52"/>
  <c r="H17" i="25" s="1"/>
  <c r="M13" i="52"/>
  <c r="H16" i="25" s="1"/>
  <c r="M12" i="52"/>
  <c r="H15" i="25"/>
  <c r="M11" i="52"/>
  <c r="H14" i="25"/>
  <c r="M10" i="52"/>
  <c r="H13" i="25" s="1"/>
  <c r="M9" i="52"/>
  <c r="H12" i="25" s="1"/>
  <c r="M8" i="52"/>
  <c r="H11" i="25" s="1"/>
  <c r="M7" i="52"/>
  <c r="H10" i="25" s="1"/>
  <c r="M6" i="52"/>
  <c r="H9" i="25"/>
  <c r="M5" i="52"/>
  <c r="H8" i="25" s="1"/>
  <c r="M3" i="52"/>
  <c r="H6" i="25" s="1"/>
  <c r="M2" i="52"/>
  <c r="H5" i="25"/>
  <c r="L33" i="48"/>
  <c r="J33" i="48"/>
  <c r="H33" i="48"/>
  <c r="F33" i="48"/>
  <c r="D33" i="48"/>
  <c r="M33" i="48" s="1"/>
  <c r="M32" i="48"/>
  <c r="G37" i="25" s="1"/>
  <c r="M31" i="48"/>
  <c r="G36" i="25" s="1"/>
  <c r="M30" i="48"/>
  <c r="G35" i="25" s="1"/>
  <c r="M29" i="48"/>
  <c r="G34" i="25" s="1"/>
  <c r="M28" i="48"/>
  <c r="G33" i="25" s="1"/>
  <c r="M27" i="48"/>
  <c r="G32" i="25" s="1"/>
  <c r="M26" i="48"/>
  <c r="G31" i="25" s="1"/>
  <c r="M25" i="48"/>
  <c r="G30" i="25" s="1"/>
  <c r="M24" i="48"/>
  <c r="G29" i="25" s="1"/>
  <c r="M23" i="48"/>
  <c r="G28" i="25" s="1"/>
  <c r="M22" i="48"/>
  <c r="G27" i="25" s="1"/>
  <c r="M21" i="48"/>
  <c r="G26" i="25" s="1"/>
  <c r="M20" i="48"/>
  <c r="G25" i="25" s="1"/>
  <c r="M19" i="48"/>
  <c r="G24" i="25" s="1"/>
  <c r="G38" i="25" s="1"/>
  <c r="L16" i="48"/>
  <c r="H16" i="48"/>
  <c r="F16" i="48"/>
  <c r="M15" i="48"/>
  <c r="F18" i="25" s="1"/>
  <c r="M14" i="48"/>
  <c r="F17" i="25" s="1"/>
  <c r="M13" i="48"/>
  <c r="F16" i="25" s="1"/>
  <c r="M12" i="48"/>
  <c r="F15" i="25"/>
  <c r="M10" i="48"/>
  <c r="F13" i="25" s="1"/>
  <c r="M8" i="48"/>
  <c r="F11" i="25" s="1"/>
  <c r="M6" i="48"/>
  <c r="F9" i="25"/>
  <c r="M5" i="48"/>
  <c r="F8" i="25" s="1"/>
  <c r="M4" i="48"/>
  <c r="F7" i="25"/>
  <c r="M3" i="48"/>
  <c r="F6" i="25" s="1"/>
  <c r="M2" i="48"/>
  <c r="F5" i="25" s="1"/>
  <c r="L33" i="47"/>
  <c r="J33" i="47"/>
  <c r="H33" i="47"/>
  <c r="F33" i="47"/>
  <c r="D33" i="47"/>
  <c r="M33" i="47"/>
  <c r="M32" i="47"/>
  <c r="F37" i="25" s="1"/>
  <c r="M31" i="47"/>
  <c r="F36" i="25" s="1"/>
  <c r="M30" i="47"/>
  <c r="F35" i="25" s="1"/>
  <c r="M29" i="47"/>
  <c r="F34" i="25" s="1"/>
  <c r="M28" i="47"/>
  <c r="F33" i="25" s="1"/>
  <c r="M27" i="47"/>
  <c r="F32" i="25" s="1"/>
  <c r="M26" i="47"/>
  <c r="F31" i="25" s="1"/>
  <c r="M25" i="47"/>
  <c r="F30" i="25" s="1"/>
  <c r="M24" i="47"/>
  <c r="F29" i="25" s="1"/>
  <c r="M23" i="47"/>
  <c r="F28" i="25" s="1"/>
  <c r="M22" i="47"/>
  <c r="F27" i="25" s="1"/>
  <c r="M21" i="47"/>
  <c r="F26" i="25" s="1"/>
  <c r="M20" i="47"/>
  <c r="F25" i="25" s="1"/>
  <c r="M19" i="47"/>
  <c r="F24" i="25" s="1"/>
  <c r="L16" i="47"/>
  <c r="F16" i="47"/>
  <c r="D16" i="47"/>
  <c r="M15" i="47"/>
  <c r="I18" i="25" s="1"/>
  <c r="M14" i="47"/>
  <c r="I17" i="25" s="1"/>
  <c r="M13" i="47"/>
  <c r="I16" i="25" s="1"/>
  <c r="M12" i="47"/>
  <c r="I15" i="25"/>
  <c r="M11" i="47"/>
  <c r="I14" i="25"/>
  <c r="M10" i="47"/>
  <c r="I13" i="25" s="1"/>
  <c r="M9" i="47"/>
  <c r="I12" i="25" s="1"/>
  <c r="M8" i="47"/>
  <c r="I11" i="25" s="1"/>
  <c r="M7" i="47"/>
  <c r="I10" i="25" s="1"/>
  <c r="M6" i="47"/>
  <c r="I9" i="25" s="1"/>
  <c r="M5" i="47"/>
  <c r="I8" i="25" s="1"/>
  <c r="M3" i="47"/>
  <c r="I6" i="25" s="1"/>
  <c r="L33" i="46"/>
  <c r="J33" i="46"/>
  <c r="H33" i="46"/>
  <c r="F33" i="46"/>
  <c r="D33" i="46"/>
  <c r="M33" i="46" s="1"/>
  <c r="M32" i="46"/>
  <c r="E37" i="25" s="1"/>
  <c r="M31" i="46"/>
  <c r="E36" i="25" s="1"/>
  <c r="M30" i="46"/>
  <c r="E35" i="25" s="1"/>
  <c r="M29" i="46"/>
  <c r="E34" i="25" s="1"/>
  <c r="M28" i="46"/>
  <c r="E33" i="25" s="1"/>
  <c r="M27" i="46"/>
  <c r="E32" i="25" s="1"/>
  <c r="M26" i="46"/>
  <c r="E31" i="25" s="1"/>
  <c r="M25" i="46"/>
  <c r="E30" i="25" s="1"/>
  <c r="M24" i="46"/>
  <c r="E29" i="25" s="1"/>
  <c r="M23" i="46"/>
  <c r="E28" i="25" s="1"/>
  <c r="M22" i="46"/>
  <c r="E27" i="25" s="1"/>
  <c r="M21" i="46"/>
  <c r="E26" i="25" s="1"/>
  <c r="M20" i="46"/>
  <c r="E25" i="25" s="1"/>
  <c r="M19" i="46"/>
  <c r="E24" i="25" s="1"/>
  <c r="E38" i="25" s="1"/>
  <c r="L16" i="46"/>
  <c r="J16" i="46"/>
  <c r="D16" i="46"/>
  <c r="M15" i="46"/>
  <c r="E18" i="25" s="1"/>
  <c r="M14" i="46"/>
  <c r="E17" i="25" s="1"/>
  <c r="M13" i="46"/>
  <c r="E16" i="25" s="1"/>
  <c r="M11" i="46"/>
  <c r="E14" i="25"/>
  <c r="M10" i="46"/>
  <c r="E13" i="25" s="1"/>
  <c r="M9" i="46"/>
  <c r="E12" i="25" s="1"/>
  <c r="M8" i="46"/>
  <c r="E11" i="25" s="1"/>
  <c r="M7" i="46"/>
  <c r="E10" i="25" s="1"/>
  <c r="M6" i="46"/>
  <c r="E9" i="25"/>
  <c r="M5" i="46"/>
  <c r="E8" i="25" s="1"/>
  <c r="M4" i="46"/>
  <c r="E7" i="25"/>
  <c r="M3" i="46"/>
  <c r="E6" i="25" s="1"/>
  <c r="M2" i="46"/>
  <c r="E5" i="25"/>
  <c r="M3" i="4"/>
  <c r="G6" i="25" s="1"/>
  <c r="M4" i="4"/>
  <c r="G7" i="25"/>
  <c r="M5" i="4"/>
  <c r="G8" i="25" s="1"/>
  <c r="M7" i="4"/>
  <c r="G10" i="25" s="1"/>
  <c r="M8" i="4"/>
  <c r="G11" i="25" s="1"/>
  <c r="M9" i="4"/>
  <c r="G12" i="25" s="1"/>
  <c r="M10" i="4"/>
  <c r="G13" i="25" s="1"/>
  <c r="M12" i="4"/>
  <c r="G15" i="25"/>
  <c r="M13" i="4"/>
  <c r="G16" i="25" s="1"/>
  <c r="M14" i="4"/>
  <c r="G17" i="25" s="1"/>
  <c r="M15" i="4"/>
  <c r="G18" i="25" s="1"/>
  <c r="M2" i="4"/>
  <c r="G5" i="25"/>
  <c r="G19" i="25"/>
  <c r="U38" i="25"/>
  <c r="U40" i="25"/>
  <c r="T38" i="25"/>
  <c r="T40" i="25"/>
  <c r="R38" i="25"/>
  <c r="R40" i="25"/>
  <c r="L33" i="4"/>
  <c r="J33" i="4"/>
  <c r="H33" i="4"/>
  <c r="F33" i="4"/>
  <c r="D33" i="4"/>
  <c r="M33" i="4"/>
  <c r="M20" i="4"/>
  <c r="D25" i="25" s="1"/>
  <c r="M21" i="4"/>
  <c r="D26" i="25" s="1"/>
  <c r="M22" i="4"/>
  <c r="D27" i="25" s="1"/>
  <c r="M23" i="4"/>
  <c r="D28" i="25" s="1"/>
  <c r="M24" i="4"/>
  <c r="D29" i="25" s="1"/>
  <c r="M25" i="4"/>
  <c r="D30" i="25" s="1"/>
  <c r="M26" i="4"/>
  <c r="D31" i="25" s="1"/>
  <c r="M27" i="4"/>
  <c r="D32" i="25" s="1"/>
  <c r="M28" i="4"/>
  <c r="D33" i="25" s="1"/>
  <c r="M29" i="4"/>
  <c r="D34" i="25" s="1"/>
  <c r="M30" i="4"/>
  <c r="D35" i="25" s="1"/>
  <c r="M31" i="4"/>
  <c r="D36" i="25" s="1"/>
  <c r="M32" i="4"/>
  <c r="D37" i="25" s="1"/>
  <c r="M19" i="4"/>
  <c r="D24" i="25" s="1"/>
  <c r="D38" i="25" s="1"/>
  <c r="D40" i="25" s="1"/>
  <c r="L16" i="4"/>
  <c r="F16" i="4"/>
  <c r="M7" i="48"/>
  <c r="F10" i="25" s="1"/>
  <c r="F38" i="25"/>
  <c r="F40" i="25"/>
  <c r="N38" i="25"/>
  <c r="N40" i="25"/>
  <c r="H38" i="25"/>
  <c r="H40" i="25"/>
  <c r="P38" i="25"/>
  <c r="P40" i="25"/>
  <c r="D16" i="63"/>
  <c r="M16" i="63" s="1"/>
  <c r="D16" i="4"/>
  <c r="H16" i="50"/>
  <c r="M7" i="50"/>
  <c r="D10" i="25"/>
  <c r="F16" i="50"/>
  <c r="M16" i="50" s="1"/>
  <c r="K38" i="25"/>
  <c r="K40" i="25"/>
  <c r="H16" i="47"/>
  <c r="F16" i="46"/>
  <c r="M16" i="58"/>
  <c r="M12" i="46"/>
  <c r="E15" i="25"/>
  <c r="M16" i="46"/>
  <c r="J16" i="4"/>
  <c r="M16" i="4"/>
  <c r="M4" i="47"/>
  <c r="I7" i="25"/>
  <c r="M16" i="64"/>
  <c r="M4" i="56"/>
  <c r="U7" i="25"/>
  <c r="J16" i="51"/>
  <c r="M16" i="51"/>
  <c r="M4" i="52"/>
  <c r="H7" i="25"/>
  <c r="H19" i="25" s="1"/>
  <c r="M10" i="54"/>
  <c r="L13" i="25"/>
  <c r="W40" i="25"/>
  <c r="I19" i="25"/>
  <c r="M19" i="25"/>
  <c r="E19" i="25"/>
  <c r="D19" i="25"/>
  <c r="S19" i="25"/>
  <c r="J19" i="25"/>
  <c r="L19" i="25"/>
  <c r="L16" i="55"/>
  <c r="M16" i="55"/>
  <c r="M11" i="53"/>
  <c r="K14" i="25"/>
  <c r="K19" i="25"/>
  <c r="E40" i="25" l="1"/>
  <c r="M16" i="47"/>
  <c r="F19" i="25"/>
  <c r="G40" i="25"/>
  <c r="I40" i="25"/>
  <c r="J40" i="25"/>
  <c r="L40" i="25"/>
  <c r="M40" i="25"/>
  <c r="U19" i="25"/>
  <c r="O40" i="25"/>
  <c r="Q40" i="25"/>
  <c r="S40" i="25"/>
  <c r="V40" i="25"/>
  <c r="M16" i="48"/>
</calcChain>
</file>

<file path=xl/sharedStrings.xml><?xml version="1.0" encoding="utf-8"?>
<sst xmlns="http://schemas.openxmlformats.org/spreadsheetml/2006/main" count="1159" uniqueCount="119">
  <si>
    <t>I SEMESTR</t>
  </si>
  <si>
    <t>PUNKTY PRZYZNAWANE ZA:</t>
  </si>
  <si>
    <t>4AM</t>
  </si>
  <si>
    <t>1B</t>
  </si>
  <si>
    <t>2AM</t>
  </si>
  <si>
    <t>1A</t>
  </si>
  <si>
    <t>2B</t>
  </si>
  <si>
    <t>1M</t>
  </si>
  <si>
    <t>4MG</t>
  </si>
  <si>
    <t>3AM</t>
  </si>
  <si>
    <t>4BAG</t>
  </si>
  <si>
    <t>3fp</t>
  </si>
  <si>
    <t>3up</t>
  </si>
  <si>
    <t>3B</t>
  </si>
  <si>
    <t>1u</t>
  </si>
  <si>
    <t>1f</t>
  </si>
  <si>
    <t>4B</t>
  </si>
  <si>
    <t>2f</t>
  </si>
  <si>
    <t>2bf</t>
  </si>
  <si>
    <t>1b</t>
  </si>
  <si>
    <t>2u</t>
  </si>
  <si>
    <t>3bu</t>
  </si>
  <si>
    <t xml:space="preserve">                     AKTYWNOŚĆ</t>
  </si>
  <si>
    <t>1) Udział w konkursach przedmiotowych</t>
  </si>
  <si>
    <t>a) szkolnych</t>
  </si>
  <si>
    <t>b) pozaszkolnych</t>
  </si>
  <si>
    <t>2) Udział w zawodach sportowych</t>
  </si>
  <si>
    <t>3) Udzielanie się w wydarzeniach</t>
  </si>
  <si>
    <t>c) obsługa sprzętu audio</t>
  </si>
  <si>
    <t>4) Praca na rzecz szkoły</t>
  </si>
  <si>
    <t>5) Czytelnictwo</t>
  </si>
  <si>
    <t>ZACHOWANIE I NAUKA</t>
  </si>
  <si>
    <t>1) Frekwencja</t>
  </si>
  <si>
    <t>2) Frekwencja 100%ucznia</t>
  </si>
  <si>
    <t>3) Średnia klasowa w I semestrze</t>
  </si>
  <si>
    <t>4) Pochwała dla klasy</t>
  </si>
  <si>
    <t>5) Nagana dla klasy</t>
  </si>
  <si>
    <t>II SEMESTR</t>
  </si>
  <si>
    <t>RAZEM</t>
  </si>
  <si>
    <t>WRZESIEŃ</t>
  </si>
  <si>
    <t>PAŹDZIERNIK</t>
  </si>
  <si>
    <t>LISTOPAD</t>
  </si>
  <si>
    <t>GRUDZIEŃ</t>
  </si>
  <si>
    <t>STYCZEŃ</t>
  </si>
  <si>
    <t>UDZIAŁ W KONKURSACH PRZEDMIOTOWYCH</t>
  </si>
  <si>
    <t>szkolnych</t>
  </si>
  <si>
    <t>etap szkolny XXXIII Olimpiady Teologii Katolickiej (4o)</t>
  </si>
  <si>
    <t>pozaszkolnych</t>
  </si>
  <si>
    <t>UDZIAŁ W ZAWODACH SPORTOWYCH</t>
  </si>
  <si>
    <t>Szkolny turnej w siatkówkę (8o)</t>
  </si>
  <si>
    <t>UDZIELANIE SIĘ W WYDARZENIACH</t>
  </si>
  <si>
    <t>Jasełka (3o)</t>
  </si>
  <si>
    <t>obsługa sprzętu</t>
  </si>
  <si>
    <t>PRACA NA RZECZ SZKOŁY</t>
  </si>
  <si>
    <t>CZYTELNICTWO</t>
  </si>
  <si>
    <t>FREKWENCJA</t>
  </si>
  <si>
    <t>III MIEJSCE</t>
  </si>
  <si>
    <t>100% FREKWENCJA UCZNIA</t>
  </si>
  <si>
    <t>5 osób</t>
  </si>
  <si>
    <t>4 osoby</t>
  </si>
  <si>
    <t>9 osób</t>
  </si>
  <si>
    <t>ŚREDNIA OCEN</t>
  </si>
  <si>
    <t>POCHWAŁA DLA KLASY</t>
  </si>
  <si>
    <t>NAGANA DLA KLASY</t>
  </si>
  <si>
    <t>LUTY</t>
  </si>
  <si>
    <t>MARZEC</t>
  </si>
  <si>
    <t>KWIECIEŃ</t>
  </si>
  <si>
    <t>MAJ</t>
  </si>
  <si>
    <t>CZERWIEC</t>
  </si>
  <si>
    <t>Konkurs historyczny: "Symbole narodowe" (1,2,3 m)</t>
  </si>
  <si>
    <t>Szkolny turnej w siatkówkę (6o)</t>
  </si>
  <si>
    <t>Jubileuszu 60-lecia Szkoły (8o + 10o)</t>
  </si>
  <si>
    <t>Jasełka (5o)</t>
  </si>
  <si>
    <t>I MIEJSCE</t>
  </si>
  <si>
    <t>II MIEJSCE</t>
  </si>
  <si>
    <t>I MIEJSCE KLASA</t>
  </si>
  <si>
    <t>etap szkolny XXXIII Olimpiady Teologii Katolickiej (5o)</t>
  </si>
  <si>
    <t>Szkolny turnej w siatkówkę (14o)</t>
  </si>
  <si>
    <t>III MIEJSCE KLASA</t>
  </si>
  <si>
    <t>3 osoby</t>
  </si>
  <si>
    <t>1 osoba</t>
  </si>
  <si>
    <t xml:space="preserve">Chrzest klas pierwszych (10o); </t>
  </si>
  <si>
    <t>Jasełka (1o)</t>
  </si>
  <si>
    <t>Olimpiada Specjalna, Paprocany (4o)</t>
  </si>
  <si>
    <t>Przygotowanie rekwizytów na jubileusz (6o)</t>
  </si>
  <si>
    <t>6 osób</t>
  </si>
  <si>
    <t>2 osoby</t>
  </si>
  <si>
    <t>etap szkolny XXXIII Olimpiady Teologii Katolickiej (1o, 1m)</t>
  </si>
  <si>
    <t>Konkursie wiedzy o krajach anglojęzycznych (1m, 1o)</t>
  </si>
  <si>
    <t>Szkolny turnej w siatkówkę (7o)</t>
  </si>
  <si>
    <t>Chrzest klas pierwszych (9o)</t>
  </si>
  <si>
    <t>Jubileuszu 60-lecia Szkoły (12o)</t>
  </si>
  <si>
    <t>Jasełka (6o)</t>
  </si>
  <si>
    <t>Olimpiada Specjalna, Paprocany (11o)</t>
  </si>
  <si>
    <t>II MIEJSCE KLASA</t>
  </si>
  <si>
    <t>etap szkolny XXXIII Olimpiady Teologii Katolickiej (2o)</t>
  </si>
  <si>
    <t>Jasełka (2o)</t>
  </si>
  <si>
    <t>Olimpiada Specjalna, Paprocany (1o)</t>
  </si>
  <si>
    <t>organizacja, przygotowanie jubileuszu szkoły (9o); organizacja wyborów do MRM (1o); wystawienie sztandaru szkoły na jubileuszu szkoły (9o); organizacja słodkiego zakończenia października (1o)</t>
  </si>
  <si>
    <t>organizacja kampanii 19 dni bez przemocy (2o); prowadzenie akademii z okazji 11 listopada (1o); wystawienie sztandaru na akademię z okazji 11 listopada (3o)</t>
  </si>
  <si>
    <t>uczczenie pamięci poległych żołnierzy walczących na frontach II wojny światowej oraz ludności cywilnej, która zginęła na Kresach Wschodnich (7o); pisanie projektu ,,Świadomy zawód - klucz do sukcesu'' - Zwolnieni z teorii (3o)</t>
  </si>
  <si>
    <t>odwiedzenie grobu Wejchertów i jego uporządkowanie, zapalenie zniczy (4o); pisanie projektu ,,Świadomy zawód - klucz do sukcesu'' - Zwolnieni z teorii (3o)</t>
  </si>
  <si>
    <t xml:space="preserve">wystawienie sztandaru na miejskie uroczystości z okazji 11 listopada (7o); pisanie projektu ,,Świadomy zawód - klucz do sukcesu'' - Zwolnieni z teorii (3o); </t>
  </si>
  <si>
    <t>pomoc techniczna na jubileuszu szkoły oraz podczas jego przygotowania (6o)</t>
  </si>
  <si>
    <t>obsługa techniczna akademii z okazji 11 listopada (2o)</t>
  </si>
  <si>
    <t>redagowanie FB tyskiej budowlanki (1o); obsługa szkolnego radiowęzła (6o); koordynowanie pracy szkolnego radiowęzła (1o); napisanie projektu ,,Usiądź sobie'', jego prezentacja - MBO (2o)</t>
  </si>
  <si>
    <t xml:space="preserve">realizacja projektu ,,Usiądź sobie'' (6o); redagowanie FB tyskiej budowlanki (1o); obsługa szkolnego radiowęzła (6o); koordynowanie pracy szkolnego radiowęzła (1o); </t>
  </si>
  <si>
    <t>redagowanie FB tyskiej budowlanki (1o); obsługa szkolnego radiowęzła (6o); koordynowanie pracy szkolnego radiowęzła (1o); sprzątanie auli po święcie niepodległości (7o); przygotowanie auli na pokaz fryzjerski (3o); obsługa techniczna podczas pokazu fryzjerskiego (3o); posprzątanie auli po pokazie fryzjerskim (3o);</t>
  </si>
  <si>
    <t>II MIEJSCE INDYWIDUALNIE</t>
  </si>
  <si>
    <t>I MIEJSCE INDYWIDUALNIE</t>
  </si>
  <si>
    <t>Szkolny turnej w siatkówkę (1m, 8o)</t>
  </si>
  <si>
    <t>III MIEJSCE INDYWIDUALNIE; I MIEJSCE KLASA</t>
  </si>
  <si>
    <t>Konkursie wiedzy o krajach anglojęzycznych (2m, 1o)</t>
  </si>
  <si>
    <t>Szkolny turnej w siatkówkę (2m, 3m, 12o)</t>
  </si>
  <si>
    <t>organizacja, przygotowanie jubileuszu szkoły (6o);</t>
  </si>
  <si>
    <t>I MIEJSCE KLASA; II MIEJSCE INDYWIDUALNIE</t>
  </si>
  <si>
    <t>Szkolny turnej w siatkówkę (3o)</t>
  </si>
  <si>
    <t>etap szkolny XXXIII Olimpiady Teologii Katolickiej (1o, 2m)</t>
  </si>
  <si>
    <t>III MIEJSCE INDYWIDUALNIE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</si>
</sst>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27"/>
      </patternFill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/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8" xfId="0" applyFont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tabSelected="1" zoomScale="80" zoomScaleNormal="80" workbookViewId="0">
      <selection activeCell="Y11" sqref="Y11"/>
    </sheetView>
  </sheetViews>
  <sheetFormatPr defaultRowHeight="12.75" x14ac:dyDescent="0.2"/>
  <cols>
    <col min="1" max="1" width="9.7109375" customWidth="1"/>
    <col min="2" max="2" width="20.42578125" customWidth="1"/>
    <col min="3" max="3" width="25.42578125" customWidth="1"/>
    <col min="4" max="22" width="8.7109375" customWidth="1"/>
  </cols>
  <sheetData>
    <row r="2" spans="1:23" ht="18" x14ac:dyDescent="0.25">
      <c r="B2" s="8" t="s">
        <v>0</v>
      </c>
    </row>
    <row r="3" spans="1:23" ht="13.5" thickBot="1" x14ac:dyDescent="0.25"/>
    <row r="4" spans="1:23" ht="16.5" thickBot="1" x14ac:dyDescent="0.25">
      <c r="A4" s="46" t="s">
        <v>1</v>
      </c>
      <c r="B4" s="47"/>
      <c r="C4" s="48"/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29" t="s">
        <v>13</v>
      </c>
      <c r="P4" s="29" t="s">
        <v>14</v>
      </c>
      <c r="Q4" s="29" t="s">
        <v>15</v>
      </c>
      <c r="R4" s="29" t="s">
        <v>16</v>
      </c>
      <c r="S4" s="29" t="s">
        <v>17</v>
      </c>
      <c r="T4" s="29" t="s">
        <v>18</v>
      </c>
      <c r="U4" s="29" t="s">
        <v>19</v>
      </c>
      <c r="V4" s="30" t="s">
        <v>20</v>
      </c>
      <c r="W4" s="43" t="s">
        <v>21</v>
      </c>
    </row>
    <row r="5" spans="1:23" ht="15.75" customHeight="1" thickBot="1" x14ac:dyDescent="0.25">
      <c r="A5" s="57" t="s">
        <v>22</v>
      </c>
      <c r="B5" s="60" t="s">
        <v>23</v>
      </c>
      <c r="C5" s="26" t="s">
        <v>24</v>
      </c>
      <c r="D5" s="32">
        <f>'4AM'!M2</f>
        <v>0</v>
      </c>
      <c r="E5" s="32">
        <f>'1B'!M2</f>
        <v>30</v>
      </c>
      <c r="F5" s="32">
        <f>'2AM'!M2</f>
        <v>0</v>
      </c>
      <c r="G5" s="32">
        <f>'1A'!M2</f>
        <v>4</v>
      </c>
      <c r="H5" s="32">
        <f>'2B'!M2</f>
        <v>32</v>
      </c>
      <c r="I5" s="32">
        <f>'1M'!M2</f>
        <v>5</v>
      </c>
      <c r="J5" s="32">
        <f>'4MG'!M2</f>
        <v>11</v>
      </c>
      <c r="K5" s="32">
        <f>'3AM'!M2</f>
        <v>0</v>
      </c>
      <c r="L5" s="32">
        <f>'4BAG'!M2</f>
        <v>0</v>
      </c>
      <c r="M5" s="32">
        <f>'3fp'!M2</f>
        <v>11</v>
      </c>
      <c r="N5" s="32">
        <f>'3up'!M2</f>
        <v>0</v>
      </c>
      <c r="O5" s="32">
        <f>'3B'!M2</f>
        <v>2</v>
      </c>
      <c r="P5" s="32">
        <f>'1u'!M2</f>
        <v>0</v>
      </c>
      <c r="Q5" s="32">
        <f>'1f'!M2</f>
        <v>0</v>
      </c>
      <c r="R5" s="32">
        <f>'4B'!M2</f>
        <v>2</v>
      </c>
      <c r="S5" s="32">
        <f>'2f'!M2</f>
        <v>0</v>
      </c>
      <c r="T5" s="32">
        <f>'2bf'!M2</f>
        <v>0</v>
      </c>
      <c r="U5" s="32">
        <f>'1b.'!M2</f>
        <v>0</v>
      </c>
      <c r="V5" s="32">
        <f>'2u'!M2</f>
        <v>0</v>
      </c>
      <c r="W5" s="44">
        <f>'3bu'!M2</f>
        <v>0</v>
      </c>
    </row>
    <row r="6" spans="1:23" ht="15.75" customHeight="1" thickBot="1" x14ac:dyDescent="0.25">
      <c r="A6" s="58"/>
      <c r="B6" s="61"/>
      <c r="C6" s="27" t="s">
        <v>25</v>
      </c>
      <c r="D6" s="32">
        <f>'4AM'!M3</f>
        <v>0</v>
      </c>
      <c r="E6" s="32">
        <f>'1B'!M3</f>
        <v>0</v>
      </c>
      <c r="F6" s="32">
        <f>'2AM'!M3</f>
        <v>0</v>
      </c>
      <c r="G6" s="32">
        <f>'1A'!M3</f>
        <v>0</v>
      </c>
      <c r="H6" s="32">
        <f>'2B'!M3</f>
        <v>0</v>
      </c>
      <c r="I6" s="32">
        <f>'1M'!M3</f>
        <v>0</v>
      </c>
      <c r="J6" s="32">
        <f>'4MG'!M3</f>
        <v>0</v>
      </c>
      <c r="K6" s="32">
        <f>'3AM'!M3</f>
        <v>0</v>
      </c>
      <c r="L6" s="32">
        <f>'4BAG'!M3</f>
        <v>0</v>
      </c>
      <c r="M6" s="32">
        <f>'3fp'!M3</f>
        <v>0</v>
      </c>
      <c r="N6" s="32">
        <f>'3up'!M3</f>
        <v>0</v>
      </c>
      <c r="O6" s="32">
        <f>'3B'!M3</f>
        <v>0</v>
      </c>
      <c r="P6" s="32">
        <f>'1u'!M3</f>
        <v>0</v>
      </c>
      <c r="Q6" s="32">
        <f>'1f'!M3</f>
        <v>0</v>
      </c>
      <c r="R6" s="32">
        <f>'4B'!M3</f>
        <v>0</v>
      </c>
      <c r="S6" s="32">
        <f>'2f'!M3</f>
        <v>0</v>
      </c>
      <c r="T6" s="32">
        <f>'2bf'!M3</f>
        <v>0</v>
      </c>
      <c r="U6" s="32">
        <f>'1b.'!M3</f>
        <v>0</v>
      </c>
      <c r="V6" s="32">
        <f>'2u'!M3</f>
        <v>0</v>
      </c>
      <c r="W6" s="44">
        <f>'3bu'!M3</f>
        <v>0</v>
      </c>
    </row>
    <row r="7" spans="1:23" ht="15.75" customHeight="1" thickBot="1" x14ac:dyDescent="0.25">
      <c r="A7" s="58"/>
      <c r="B7" s="62" t="s">
        <v>26</v>
      </c>
      <c r="C7" s="28" t="s">
        <v>24</v>
      </c>
      <c r="D7" s="32">
        <f>'4AM'!M4</f>
        <v>0</v>
      </c>
      <c r="E7" s="32">
        <f>'1B'!M4</f>
        <v>6</v>
      </c>
      <c r="F7" s="32">
        <f>'2AM'!M4</f>
        <v>8</v>
      </c>
      <c r="G7" s="32">
        <f>'1A'!M4</f>
        <v>8</v>
      </c>
      <c r="H7" s="32">
        <f>'2B'!M4</f>
        <v>7</v>
      </c>
      <c r="I7" s="32">
        <f>'1M'!M4</f>
        <v>14</v>
      </c>
      <c r="J7" s="32">
        <f>'4MG'!M4</f>
        <v>27</v>
      </c>
      <c r="K7" s="32">
        <f>'3AM'!M4</f>
        <v>7</v>
      </c>
      <c r="L7" s="32">
        <f>'4BAG'!M4</f>
        <v>23</v>
      </c>
      <c r="M7" s="32">
        <f>'3fp'!M4</f>
        <v>0</v>
      </c>
      <c r="N7" s="32">
        <f>'3up'!M4</f>
        <v>3</v>
      </c>
      <c r="O7" s="32">
        <f>'3B'!M4</f>
        <v>0</v>
      </c>
      <c r="P7" s="32">
        <f>'1u'!M4</f>
        <v>3</v>
      </c>
      <c r="Q7" s="32">
        <f>'1f'!M4</f>
        <v>0</v>
      </c>
      <c r="R7" s="32">
        <f>'4B'!M4</f>
        <v>8</v>
      </c>
      <c r="S7" s="32">
        <f>'2f'!M4</f>
        <v>0</v>
      </c>
      <c r="T7" s="32">
        <f>'2bf'!M4</f>
        <v>6</v>
      </c>
      <c r="U7" s="32">
        <f>'1b.'!M4</f>
        <v>7</v>
      </c>
      <c r="V7" s="32">
        <f>'2u'!M4</f>
        <v>0</v>
      </c>
      <c r="W7" s="44">
        <f>'3bu'!M4</f>
        <v>0</v>
      </c>
    </row>
    <row r="8" spans="1:23" ht="15.75" customHeight="1" thickBot="1" x14ac:dyDescent="0.25">
      <c r="A8" s="58"/>
      <c r="B8" s="62"/>
      <c r="C8" s="28" t="s">
        <v>25</v>
      </c>
      <c r="D8" s="32">
        <f>'4AM'!M5</f>
        <v>0</v>
      </c>
      <c r="E8" s="32">
        <f>'1B'!M5</f>
        <v>0</v>
      </c>
      <c r="F8" s="32">
        <f>'2AM'!M5</f>
        <v>0</v>
      </c>
      <c r="G8" s="32">
        <f>'1A'!M5</f>
        <v>0</v>
      </c>
      <c r="H8" s="32">
        <f>'2B'!M5</f>
        <v>0</v>
      </c>
      <c r="I8" s="32">
        <f>'1M'!M5</f>
        <v>0</v>
      </c>
      <c r="J8" s="32">
        <f>'4MG'!M5</f>
        <v>0</v>
      </c>
      <c r="K8" s="32">
        <f>'3AM'!M5</f>
        <v>0</v>
      </c>
      <c r="L8" s="32">
        <f>'4BAG'!M5</f>
        <v>0</v>
      </c>
      <c r="M8" s="32">
        <f>'3fp'!M5</f>
        <v>0</v>
      </c>
      <c r="N8" s="32">
        <f>'3up'!M5</f>
        <v>0</v>
      </c>
      <c r="O8" s="32">
        <f>'3B'!M5</f>
        <v>0</v>
      </c>
      <c r="P8" s="32">
        <f>'1u'!M5</f>
        <v>0</v>
      </c>
      <c r="Q8" s="32">
        <f>'1f'!M5</f>
        <v>0</v>
      </c>
      <c r="R8" s="32">
        <f>'4B'!M5</f>
        <v>0</v>
      </c>
      <c r="S8" s="32">
        <f>'2f'!M5</f>
        <v>0</v>
      </c>
      <c r="T8" s="32">
        <f>'2bf'!M5</f>
        <v>0</v>
      </c>
      <c r="U8" s="32">
        <f>'1b.'!M5</f>
        <v>0</v>
      </c>
      <c r="V8" s="32">
        <f>'2u'!M5</f>
        <v>0</v>
      </c>
      <c r="W8" s="44">
        <f>'3bu'!M5</f>
        <v>0</v>
      </c>
    </row>
    <row r="9" spans="1:23" ht="15.75" customHeight="1" thickBot="1" x14ac:dyDescent="0.25">
      <c r="A9" s="58"/>
      <c r="B9" s="62" t="s">
        <v>27</v>
      </c>
      <c r="C9" s="28" t="s">
        <v>24</v>
      </c>
      <c r="D9" s="32">
        <f>'4AM'!M6</f>
        <v>69</v>
      </c>
      <c r="E9" s="32">
        <f>'1B'!M6</f>
        <v>38</v>
      </c>
      <c r="F9" s="32">
        <f>'2AM'!M6</f>
        <v>21</v>
      </c>
      <c r="G9" s="32">
        <f>'1A'!M6</f>
        <v>8</v>
      </c>
      <c r="H9" s="32">
        <f>'2B'!M6</f>
        <v>42</v>
      </c>
      <c r="I9" s="32">
        <f>'1M'!M6</f>
        <v>0</v>
      </c>
      <c r="J9" s="32">
        <f>'4MG'!M6</f>
        <v>18</v>
      </c>
      <c r="K9" s="32">
        <f>'3AM'!M6</f>
        <v>0</v>
      </c>
      <c r="L9" s="32">
        <f>'4BAG'!M6</f>
        <v>0</v>
      </c>
      <c r="M9" s="32">
        <f>'3fp'!M6</f>
        <v>0</v>
      </c>
      <c r="N9" s="32">
        <f>'3up'!M6</f>
        <v>0</v>
      </c>
      <c r="O9" s="32">
        <f>'3B'!M6</f>
        <v>7</v>
      </c>
      <c r="P9" s="32">
        <f>'1u'!M6</f>
        <v>0</v>
      </c>
      <c r="Q9" s="32">
        <f>'1f'!M6</f>
        <v>0</v>
      </c>
      <c r="R9" s="32">
        <f>'4B'!M6</f>
        <v>6</v>
      </c>
      <c r="S9" s="32">
        <f>'2f'!M6</f>
        <v>0</v>
      </c>
      <c r="T9" s="32">
        <f>'2bf'!M6</f>
        <v>0</v>
      </c>
      <c r="U9" s="32">
        <f>'1b.'!M6</f>
        <v>0</v>
      </c>
      <c r="V9" s="32">
        <f>'2u'!M6</f>
        <v>0</v>
      </c>
      <c r="W9" s="44">
        <f>'3bu'!M6</f>
        <v>0</v>
      </c>
    </row>
    <row r="10" spans="1:23" ht="15.75" customHeight="1" thickBot="1" x14ac:dyDescent="0.25">
      <c r="A10" s="58"/>
      <c r="B10" s="62"/>
      <c r="C10" s="28" t="s">
        <v>25</v>
      </c>
      <c r="D10" s="32">
        <f>'4AM'!M7</f>
        <v>87</v>
      </c>
      <c r="E10" s="32">
        <f>'1B'!M7</f>
        <v>0</v>
      </c>
      <c r="F10" s="32">
        <f>'2AM'!M7</f>
        <v>14</v>
      </c>
      <c r="G10" s="32">
        <f>'1A'!M7</f>
        <v>0</v>
      </c>
      <c r="H10" s="32">
        <f>'2B'!M7</f>
        <v>21</v>
      </c>
      <c r="I10" s="32">
        <f>'1M'!M7</f>
        <v>0</v>
      </c>
      <c r="J10" s="32">
        <f>'4MG'!M7</f>
        <v>0</v>
      </c>
      <c r="K10" s="32">
        <f>'3AM'!M7</f>
        <v>0</v>
      </c>
      <c r="L10" s="32">
        <f>'4BAG'!M7</f>
        <v>0</v>
      </c>
      <c r="M10" s="32">
        <f>'3fp'!M7</f>
        <v>14</v>
      </c>
      <c r="N10" s="32">
        <f>'3up'!M7</f>
        <v>0</v>
      </c>
      <c r="O10" s="32">
        <f>'3B'!M7</f>
        <v>11</v>
      </c>
      <c r="P10" s="32">
        <f>'1u'!M7</f>
        <v>0</v>
      </c>
      <c r="Q10" s="32">
        <f>'1f'!M7</f>
        <v>0</v>
      </c>
      <c r="R10" s="32">
        <f>'4B'!M7</f>
        <v>0</v>
      </c>
      <c r="S10" s="32">
        <f>'2f'!M7</f>
        <v>0</v>
      </c>
      <c r="T10" s="32">
        <f>'2bf'!M7</f>
        <v>0</v>
      </c>
      <c r="U10" s="32">
        <f>'1b.'!M7</f>
        <v>0</v>
      </c>
      <c r="V10" s="32">
        <f>'2u'!M7</f>
        <v>0</v>
      </c>
      <c r="W10" s="44">
        <f>'3bu'!M7</f>
        <v>0</v>
      </c>
    </row>
    <row r="11" spans="1:23" ht="15.75" customHeight="1" thickBot="1" x14ac:dyDescent="0.25">
      <c r="A11" s="58"/>
      <c r="B11" s="62"/>
      <c r="C11" s="28" t="s">
        <v>28</v>
      </c>
      <c r="D11" s="32">
        <f>'4AM'!M8</f>
        <v>18</v>
      </c>
      <c r="E11" s="32">
        <f>'1B'!M8</f>
        <v>0</v>
      </c>
      <c r="F11" s="32">
        <f>'2AM'!M8</f>
        <v>0</v>
      </c>
      <c r="G11" s="32">
        <f>'1A'!M8</f>
        <v>0</v>
      </c>
      <c r="H11" s="32">
        <f>'2B'!M8</f>
        <v>0</v>
      </c>
      <c r="I11" s="32">
        <f>'1M'!M8</f>
        <v>0</v>
      </c>
      <c r="J11" s="32">
        <f>'4MG'!M8</f>
        <v>0</v>
      </c>
      <c r="K11" s="32">
        <f>'3AM'!M8</f>
        <v>0</v>
      </c>
      <c r="L11" s="32">
        <f>'4BAG'!M8</f>
        <v>0</v>
      </c>
      <c r="M11" s="32">
        <f>'3fp'!M8</f>
        <v>0</v>
      </c>
      <c r="N11" s="32">
        <f>'3up'!M8</f>
        <v>0</v>
      </c>
      <c r="O11" s="32">
        <f>'3B'!M8</f>
        <v>0</v>
      </c>
      <c r="P11" s="32">
        <f>'1u'!M8</f>
        <v>0</v>
      </c>
      <c r="Q11" s="32">
        <f>'1f'!M8</f>
        <v>0</v>
      </c>
      <c r="R11" s="32">
        <f>'4B'!M8</f>
        <v>0</v>
      </c>
      <c r="S11" s="32">
        <f>'2f'!M8</f>
        <v>0</v>
      </c>
      <c r="T11" s="32">
        <f>'2bf'!M8</f>
        <v>0</v>
      </c>
      <c r="U11" s="32">
        <f>'1b.'!M8</f>
        <v>0</v>
      </c>
      <c r="V11" s="32">
        <f>'2u'!M8</f>
        <v>0</v>
      </c>
      <c r="W11" s="44">
        <f>'3bu'!M8</f>
        <v>0</v>
      </c>
    </row>
    <row r="12" spans="1:23" ht="16.5" customHeight="1" thickBot="1" x14ac:dyDescent="0.25">
      <c r="A12" s="58"/>
      <c r="B12" s="63" t="s">
        <v>29</v>
      </c>
      <c r="C12" s="63"/>
      <c r="D12" s="32">
        <f>'4AM'!M9</f>
        <v>123</v>
      </c>
      <c r="E12" s="32">
        <f>'1B'!M9</f>
        <v>0</v>
      </c>
      <c r="F12" s="32">
        <f>'2AM'!M9</f>
        <v>11</v>
      </c>
      <c r="G12" s="32">
        <f>'1A'!M9</f>
        <v>0</v>
      </c>
      <c r="H12" s="32">
        <f>'2B'!M9</f>
        <v>0</v>
      </c>
      <c r="I12" s="32">
        <f>'1M'!M9</f>
        <v>0</v>
      </c>
      <c r="J12" s="32">
        <f>'4MG'!M9</f>
        <v>0</v>
      </c>
      <c r="K12" s="32">
        <f>'3AM'!M9</f>
        <v>0</v>
      </c>
      <c r="L12" s="32">
        <f>'4BAG'!M9</f>
        <v>0</v>
      </c>
      <c r="M12" s="32">
        <f>'3fp'!M9</f>
        <v>0</v>
      </c>
      <c r="N12" s="32">
        <f>'3up'!M9</f>
        <v>0</v>
      </c>
      <c r="O12" s="32">
        <f>'3B'!M9</f>
        <v>0</v>
      </c>
      <c r="P12" s="32">
        <f>'1u'!M9</f>
        <v>0</v>
      </c>
      <c r="Q12" s="32">
        <f>'1f'!M9</f>
        <v>0</v>
      </c>
      <c r="R12" s="32">
        <f>'4B'!M9</f>
        <v>0</v>
      </c>
      <c r="S12" s="32">
        <f>'2f'!M9</f>
        <v>0</v>
      </c>
      <c r="T12" s="32">
        <f>'2bf'!M9</f>
        <v>0</v>
      </c>
      <c r="U12" s="32">
        <f>'1b.'!M9</f>
        <v>0</v>
      </c>
      <c r="V12" s="32">
        <f>'2u'!M9</f>
        <v>0</v>
      </c>
      <c r="W12" s="44">
        <f>'3bu'!M9</f>
        <v>0</v>
      </c>
    </row>
    <row r="13" spans="1:23" ht="16.5" thickBot="1" x14ac:dyDescent="0.25">
      <c r="A13" s="59"/>
      <c r="B13" s="67" t="s">
        <v>30</v>
      </c>
      <c r="C13" s="67"/>
      <c r="D13" s="32">
        <f>'4AM'!M10</f>
        <v>10</v>
      </c>
      <c r="E13" s="32">
        <f>'1B'!M10</f>
        <v>0</v>
      </c>
      <c r="F13" s="32">
        <f>'2AM'!M10</f>
        <v>0</v>
      </c>
      <c r="G13" s="32">
        <f>'1A'!M10</f>
        <v>0</v>
      </c>
      <c r="H13" s="32">
        <f>'2B'!M10</f>
        <v>0</v>
      </c>
      <c r="I13" s="32">
        <f>'1M'!M10</f>
        <v>0</v>
      </c>
      <c r="J13" s="32">
        <f>'4MG'!M10</f>
        <v>10</v>
      </c>
      <c r="K13" s="32">
        <f>'3AM'!M10</f>
        <v>0</v>
      </c>
      <c r="L13" s="32">
        <f>'4BAG'!M10</f>
        <v>20</v>
      </c>
      <c r="M13" s="32">
        <f>'3fp'!M10</f>
        <v>0</v>
      </c>
      <c r="N13" s="32">
        <f>'3up'!M10</f>
        <v>15</v>
      </c>
      <c r="O13" s="32">
        <f>'3B'!M10</f>
        <v>0</v>
      </c>
      <c r="P13" s="32">
        <f>'1u'!M10</f>
        <v>0</v>
      </c>
      <c r="Q13" s="32">
        <f>'1f'!M10</f>
        <v>0</v>
      </c>
      <c r="R13" s="32">
        <f>'4B'!M10</f>
        <v>5</v>
      </c>
      <c r="S13" s="32">
        <f>'2f'!M10</f>
        <v>0</v>
      </c>
      <c r="T13" s="32">
        <f>'2bf'!M10</f>
        <v>0</v>
      </c>
      <c r="U13" s="32">
        <f>'1b.'!M10</f>
        <v>0</v>
      </c>
      <c r="V13" s="32">
        <f>'2u'!M10</f>
        <v>0</v>
      </c>
      <c r="W13" s="44">
        <f>'3bu'!M10</f>
        <v>0</v>
      </c>
    </row>
    <row r="14" spans="1:23" ht="15.75" customHeight="1" x14ac:dyDescent="0.2">
      <c r="A14" s="57" t="s">
        <v>31</v>
      </c>
      <c r="B14" s="68" t="s">
        <v>32</v>
      </c>
      <c r="C14" s="69"/>
      <c r="D14" s="32">
        <f>'4AM'!M11</f>
        <v>0</v>
      </c>
      <c r="E14" s="32">
        <f>'1B'!M11</f>
        <v>55</v>
      </c>
      <c r="F14" s="32">
        <f>'2AM'!M11</f>
        <v>15</v>
      </c>
      <c r="G14" s="32">
        <f>'1A'!M11</f>
        <v>5</v>
      </c>
      <c r="H14" s="32">
        <f>'2B'!M11</f>
        <v>15</v>
      </c>
      <c r="I14" s="32">
        <f>'1M'!M11</f>
        <v>20</v>
      </c>
      <c r="J14" s="32">
        <f>'4MG'!M11</f>
        <v>0</v>
      </c>
      <c r="K14" s="32">
        <f>'3AM'!M11</f>
        <v>50</v>
      </c>
      <c r="L14" s="32">
        <f>'4BAG'!M11</f>
        <v>0</v>
      </c>
      <c r="M14" s="32">
        <f>'3fp'!M11</f>
        <v>0</v>
      </c>
      <c r="N14" s="32">
        <f>'3up'!M11</f>
        <v>0</v>
      </c>
      <c r="O14" s="32">
        <f>'3B'!M11</f>
        <v>0</v>
      </c>
      <c r="P14" s="32">
        <f>'1u'!M11</f>
        <v>0</v>
      </c>
      <c r="Q14" s="32">
        <f>'1f'!M11</f>
        <v>0</v>
      </c>
      <c r="R14" s="32">
        <f>'4B'!M11</f>
        <v>0</v>
      </c>
      <c r="S14" s="32">
        <f>'2f'!M11</f>
        <v>0</v>
      </c>
      <c r="T14" s="32">
        <f>'2bf'!M11</f>
        <v>0</v>
      </c>
      <c r="U14" s="32">
        <f>'1b.'!M11</f>
        <v>0</v>
      </c>
      <c r="V14" s="32">
        <f>'2u'!M11</f>
        <v>0</v>
      </c>
      <c r="W14" s="44">
        <f>'3bu'!M11</f>
        <v>0</v>
      </c>
    </row>
    <row r="15" spans="1:23" ht="15.75" customHeight="1" x14ac:dyDescent="0.2">
      <c r="A15" s="58"/>
      <c r="B15" s="70" t="s">
        <v>33</v>
      </c>
      <c r="C15" s="71"/>
      <c r="D15" s="32">
        <f>'4AM'!M12</f>
        <v>10</v>
      </c>
      <c r="E15" s="32">
        <f>'1B'!M12</f>
        <v>70</v>
      </c>
      <c r="F15" s="32">
        <f>'2AM'!M12</f>
        <v>85</v>
      </c>
      <c r="G15" s="32">
        <f>'1A'!M12</f>
        <v>115</v>
      </c>
      <c r="H15" s="32">
        <f>'2B'!M12</f>
        <v>10</v>
      </c>
      <c r="I15" s="32">
        <f>'1M'!M12</f>
        <v>80</v>
      </c>
      <c r="J15" s="32">
        <f>'4MG'!M12</f>
        <v>10</v>
      </c>
      <c r="K15" s="32">
        <f>'3AM'!M12</f>
        <v>35</v>
      </c>
      <c r="L15" s="32">
        <f>'4BAG'!M12</f>
        <v>35</v>
      </c>
      <c r="M15" s="32">
        <f>'3fp'!M12</f>
        <v>10</v>
      </c>
      <c r="N15" s="32">
        <f>'3up'!M12</f>
        <v>15</v>
      </c>
      <c r="O15" s="32">
        <f>'3B'!M12</f>
        <v>10</v>
      </c>
      <c r="P15" s="32">
        <f>'1u'!M12</f>
        <v>25</v>
      </c>
      <c r="Q15" s="32">
        <f>'1f'!M12</f>
        <v>25</v>
      </c>
      <c r="R15" s="32">
        <f>'4B'!M12</f>
        <v>0</v>
      </c>
      <c r="S15" s="32">
        <f>'2f'!M12</f>
        <v>15</v>
      </c>
      <c r="T15" s="32">
        <f>'2bf'!M12</f>
        <v>5</v>
      </c>
      <c r="U15" s="32">
        <f>'1b.'!M12</f>
        <v>0</v>
      </c>
      <c r="V15" s="32">
        <f>'2u'!M12</f>
        <v>0</v>
      </c>
      <c r="W15" s="44">
        <f>'3bu'!M12</f>
        <v>0</v>
      </c>
    </row>
    <row r="16" spans="1:23" ht="15.75" customHeight="1" x14ac:dyDescent="0.2">
      <c r="A16" s="58"/>
      <c r="B16" s="70" t="s">
        <v>34</v>
      </c>
      <c r="C16" s="71"/>
      <c r="D16" s="32">
        <f>'4AM'!M13</f>
        <v>15</v>
      </c>
      <c r="E16" s="32">
        <f>'1B'!M13</f>
        <v>0</v>
      </c>
      <c r="F16" s="32">
        <f>'2AM'!M13</f>
        <v>0</v>
      </c>
      <c r="G16" s="32">
        <f>'1A'!M13</f>
        <v>0</v>
      </c>
      <c r="H16" s="32">
        <f>'2B'!M13</f>
        <v>0</v>
      </c>
      <c r="I16" s="32">
        <f>'1M'!M13</f>
        <v>0</v>
      </c>
      <c r="J16" s="32">
        <f>'4MG'!M13</f>
        <v>25</v>
      </c>
      <c r="K16" s="32">
        <f>'3AM'!M13</f>
        <v>0</v>
      </c>
      <c r="L16" s="32">
        <f>'4BAG'!M13</f>
        <v>10</v>
      </c>
      <c r="M16" s="32">
        <f>'3fp'!M13</f>
        <v>5</v>
      </c>
      <c r="N16" s="32">
        <f>'3up'!M13</f>
        <v>0</v>
      </c>
      <c r="O16" s="32">
        <f>'3B'!M13</f>
        <v>0</v>
      </c>
      <c r="P16" s="32">
        <f>'1u'!M13</f>
        <v>0</v>
      </c>
      <c r="Q16" s="32">
        <f>'1f'!M13</f>
        <v>0</v>
      </c>
      <c r="R16" s="32">
        <f>'4B'!M13</f>
        <v>0</v>
      </c>
      <c r="S16" s="32">
        <f>'2f'!M13</f>
        <v>5</v>
      </c>
      <c r="T16" s="32">
        <f>'2bf'!M13</f>
        <v>0</v>
      </c>
      <c r="U16" s="32">
        <f>'1b.'!M13</f>
        <v>0</v>
      </c>
      <c r="V16" s="32">
        <f>'2u'!M13</f>
        <v>0</v>
      </c>
      <c r="W16" s="44">
        <f>'3bu'!M13</f>
        <v>0</v>
      </c>
    </row>
    <row r="17" spans="1:24" ht="16.5" customHeight="1" thickBot="1" x14ac:dyDescent="0.25">
      <c r="A17" s="58"/>
      <c r="B17" s="73" t="s">
        <v>35</v>
      </c>
      <c r="C17" s="74"/>
      <c r="D17" s="32">
        <f>'4AM'!M14</f>
        <v>0</v>
      </c>
      <c r="E17" s="32">
        <f>'1B'!M14</f>
        <v>0</v>
      </c>
      <c r="F17" s="32">
        <f>'2AM'!M14</f>
        <v>0</v>
      </c>
      <c r="G17" s="32">
        <f>'1A'!M14</f>
        <v>0</v>
      </c>
      <c r="H17" s="32">
        <f>'2B'!M14</f>
        <v>0</v>
      </c>
      <c r="I17" s="32">
        <f>'1M'!M14</f>
        <v>0</v>
      </c>
      <c r="J17" s="32">
        <f>'4MG'!M14</f>
        <v>0</v>
      </c>
      <c r="K17" s="32">
        <f>'3AM'!M14</f>
        <v>0</v>
      </c>
      <c r="L17" s="32">
        <f>'4BAG'!M14</f>
        <v>0</v>
      </c>
      <c r="M17" s="32">
        <f>'3fp'!M14</f>
        <v>0</v>
      </c>
      <c r="N17" s="32">
        <f>'3up'!M14</f>
        <v>0</v>
      </c>
      <c r="O17" s="32">
        <f>'3B'!M14</f>
        <v>0</v>
      </c>
      <c r="P17" s="32">
        <f>'1u'!M14</f>
        <v>0</v>
      </c>
      <c r="Q17" s="32">
        <f>'1f'!M14</f>
        <v>0</v>
      </c>
      <c r="R17" s="32">
        <f>'4B'!M14</f>
        <v>0</v>
      </c>
      <c r="S17" s="32">
        <f>'2f'!M14</f>
        <v>0</v>
      </c>
      <c r="T17" s="32">
        <f>'2bf'!M14</f>
        <v>0</v>
      </c>
      <c r="U17" s="32">
        <f>'1b.'!M14</f>
        <v>0</v>
      </c>
      <c r="V17" s="32">
        <f>'2u'!M14</f>
        <v>0</v>
      </c>
      <c r="W17" s="44">
        <f>'3bu'!M14</f>
        <v>0</v>
      </c>
    </row>
    <row r="18" spans="1:24" ht="22.9" customHeight="1" thickBot="1" x14ac:dyDescent="0.25">
      <c r="A18" s="59"/>
      <c r="B18" s="55" t="s">
        <v>36</v>
      </c>
      <c r="C18" s="72"/>
      <c r="D18" s="32">
        <f>'4AM'!M15</f>
        <v>0</v>
      </c>
      <c r="E18" s="32">
        <f>'1B'!M15</f>
        <v>0</v>
      </c>
      <c r="F18" s="32">
        <f>'2AM'!M15</f>
        <v>0</v>
      </c>
      <c r="G18" s="32">
        <f>'1A'!M15</f>
        <v>0</v>
      </c>
      <c r="H18" s="32">
        <f>'2B'!M15</f>
        <v>0</v>
      </c>
      <c r="I18" s="32">
        <f>'1M'!M15</f>
        <v>0</v>
      </c>
      <c r="J18" s="32">
        <f>'4MG'!M15</f>
        <v>0</v>
      </c>
      <c r="K18" s="32">
        <f>'3AM'!M15</f>
        <v>0</v>
      </c>
      <c r="L18" s="32">
        <f>'4BAG'!M15</f>
        <v>0</v>
      </c>
      <c r="M18" s="32">
        <f>'3fp'!M15</f>
        <v>0</v>
      </c>
      <c r="N18" s="32">
        <f>'3up'!M15</f>
        <v>0</v>
      </c>
      <c r="O18" s="32">
        <f>'3B'!M15</f>
        <v>0</v>
      </c>
      <c r="P18" s="32">
        <f>'1u'!M15</f>
        <v>0</v>
      </c>
      <c r="Q18" s="32">
        <f>'1f'!M15</f>
        <v>0</v>
      </c>
      <c r="R18" s="32">
        <f>'4B'!M15</f>
        <v>0</v>
      </c>
      <c r="S18" s="32">
        <f>'2f'!M15</f>
        <v>0</v>
      </c>
      <c r="T18" s="32">
        <f>'2bf'!M15</f>
        <v>0</v>
      </c>
      <c r="U18" s="32">
        <f>'1b.'!M15</f>
        <v>0</v>
      </c>
      <c r="V18" s="32">
        <f>'2u'!M15</f>
        <v>0</v>
      </c>
      <c r="W18" s="44">
        <f>'3bu'!M15</f>
        <v>0</v>
      </c>
    </row>
    <row r="19" spans="1:24" ht="16.5" thickBot="1" x14ac:dyDescent="0.3">
      <c r="A19" s="64" t="s">
        <v>0</v>
      </c>
      <c r="B19" s="65"/>
      <c r="C19" s="66"/>
      <c r="D19" s="31">
        <f t="shared" ref="D19:W19" si="0">SUM(D5:D18)</f>
        <v>332</v>
      </c>
      <c r="E19" s="31">
        <f t="shared" si="0"/>
        <v>199</v>
      </c>
      <c r="F19" s="31">
        <f t="shared" si="0"/>
        <v>154</v>
      </c>
      <c r="G19" s="31">
        <f t="shared" si="0"/>
        <v>140</v>
      </c>
      <c r="H19" s="31">
        <f t="shared" si="0"/>
        <v>127</v>
      </c>
      <c r="I19" s="31">
        <f t="shared" si="0"/>
        <v>119</v>
      </c>
      <c r="J19" s="31">
        <f t="shared" si="0"/>
        <v>101</v>
      </c>
      <c r="K19" s="31">
        <f t="shared" si="0"/>
        <v>92</v>
      </c>
      <c r="L19" s="31">
        <f t="shared" si="0"/>
        <v>88</v>
      </c>
      <c r="M19" s="31">
        <f t="shared" si="0"/>
        <v>40</v>
      </c>
      <c r="N19" s="31">
        <f t="shared" si="0"/>
        <v>33</v>
      </c>
      <c r="O19" s="31">
        <f t="shared" si="0"/>
        <v>30</v>
      </c>
      <c r="P19" s="31">
        <f t="shared" si="0"/>
        <v>28</v>
      </c>
      <c r="Q19" s="31">
        <f t="shared" si="0"/>
        <v>25</v>
      </c>
      <c r="R19" s="31">
        <f t="shared" si="0"/>
        <v>21</v>
      </c>
      <c r="S19" s="31">
        <f t="shared" si="0"/>
        <v>20</v>
      </c>
      <c r="T19" s="31">
        <f t="shared" si="0"/>
        <v>11</v>
      </c>
      <c r="U19" s="31">
        <f t="shared" si="0"/>
        <v>7</v>
      </c>
      <c r="V19" s="31">
        <f t="shared" si="0"/>
        <v>0</v>
      </c>
      <c r="W19" s="45">
        <f t="shared" si="0"/>
        <v>0</v>
      </c>
    </row>
    <row r="22" spans="1:24" ht="18.75" thickBot="1" x14ac:dyDescent="0.3">
      <c r="B22" s="8" t="s">
        <v>37</v>
      </c>
    </row>
    <row r="23" spans="1:24" ht="16.5" thickBot="1" x14ac:dyDescent="0.25">
      <c r="A23" s="46" t="s">
        <v>1</v>
      </c>
      <c r="B23" s="47"/>
      <c r="C23" s="48"/>
      <c r="D23" s="5" t="s">
        <v>5</v>
      </c>
      <c r="E23" s="5" t="s">
        <v>3</v>
      </c>
      <c r="F23" s="5" t="s">
        <v>7</v>
      </c>
      <c r="G23" s="5" t="s">
        <v>4</v>
      </c>
      <c r="H23" s="5" t="s">
        <v>6</v>
      </c>
      <c r="I23" s="5" t="s">
        <v>9</v>
      </c>
      <c r="J23" s="5" t="s">
        <v>13</v>
      </c>
      <c r="K23" s="5" t="s">
        <v>2</v>
      </c>
      <c r="L23" s="5" t="s">
        <v>16</v>
      </c>
      <c r="M23" s="5" t="s">
        <v>10</v>
      </c>
      <c r="N23" s="5" t="s">
        <v>8</v>
      </c>
      <c r="O23" s="5" t="s">
        <v>19</v>
      </c>
      <c r="P23" s="5" t="s">
        <v>15</v>
      </c>
      <c r="Q23" s="5" t="s">
        <v>14</v>
      </c>
      <c r="R23" s="5" t="s">
        <v>18</v>
      </c>
      <c r="S23" s="5" t="s">
        <v>17</v>
      </c>
      <c r="T23" s="5" t="s">
        <v>20</v>
      </c>
      <c r="U23" s="5" t="s">
        <v>21</v>
      </c>
      <c r="V23" s="9" t="s">
        <v>11</v>
      </c>
      <c r="W23" s="34" t="s">
        <v>12</v>
      </c>
    </row>
    <row r="24" spans="1:24" ht="15.75" customHeight="1" thickBot="1" x14ac:dyDescent="0.25">
      <c r="A24" s="75" t="s">
        <v>22</v>
      </c>
      <c r="B24" s="60" t="s">
        <v>23</v>
      </c>
      <c r="C24" s="2" t="s">
        <v>24</v>
      </c>
      <c r="D24" s="6">
        <f>'1A'!M19</f>
        <v>0</v>
      </c>
      <c r="E24" s="6">
        <f>'1B'!M19</f>
        <v>0</v>
      </c>
      <c r="F24" s="6">
        <f>'1M'!M19</f>
        <v>0</v>
      </c>
      <c r="G24" s="6">
        <f>'2AM'!M19</f>
        <v>0</v>
      </c>
      <c r="H24" s="6">
        <f>'2B'!M19</f>
        <v>0</v>
      </c>
      <c r="I24" s="6">
        <f>'3AM'!M19</f>
        <v>0</v>
      </c>
      <c r="J24" s="6">
        <f>'3B'!M19</f>
        <v>0</v>
      </c>
      <c r="K24" s="6">
        <f>'4AM'!M19</f>
        <v>0</v>
      </c>
      <c r="L24" s="6">
        <f>'4B'!M19</f>
        <v>0</v>
      </c>
      <c r="M24" s="6">
        <f>'4BAG'!M19</f>
        <v>0</v>
      </c>
      <c r="N24" s="6">
        <f>'4MG'!M19</f>
        <v>0</v>
      </c>
      <c r="O24" s="6">
        <f>'1b.'!M19</f>
        <v>0</v>
      </c>
      <c r="P24" s="6">
        <f>'1f'!M19</f>
        <v>0</v>
      </c>
      <c r="Q24" s="6">
        <f>'1u'!M19</f>
        <v>0</v>
      </c>
      <c r="R24" s="6">
        <f>'2bf'!M19</f>
        <v>0</v>
      </c>
      <c r="S24" s="6">
        <f>'2f'!M19</f>
        <v>0</v>
      </c>
      <c r="T24" s="6">
        <f>'2u'!M19</f>
        <v>0</v>
      </c>
      <c r="U24" s="6">
        <f>'3bu'!M19</f>
        <v>0</v>
      </c>
      <c r="V24" s="10">
        <f>'3fp'!M19</f>
        <v>0</v>
      </c>
      <c r="W24" s="33">
        <f>'3up'!M19</f>
        <v>0</v>
      </c>
      <c r="X24" s="12"/>
    </row>
    <row r="25" spans="1:24" ht="15.75" customHeight="1" thickBot="1" x14ac:dyDescent="0.25">
      <c r="A25" s="76"/>
      <c r="B25" s="61"/>
      <c r="C25" s="3" t="s">
        <v>25</v>
      </c>
      <c r="D25" s="6">
        <f>'1A'!M20</f>
        <v>0</v>
      </c>
      <c r="E25" s="6">
        <f>'1B'!M20</f>
        <v>0</v>
      </c>
      <c r="F25" s="6">
        <f>'1M'!M20</f>
        <v>0</v>
      </c>
      <c r="G25" s="6">
        <f>'2AM'!M20</f>
        <v>0</v>
      </c>
      <c r="H25" s="6">
        <f>'2B'!M20</f>
        <v>0</v>
      </c>
      <c r="I25" s="6">
        <f>'3AM'!M20</f>
        <v>0</v>
      </c>
      <c r="J25" s="6">
        <f>'3B'!M20</f>
        <v>0</v>
      </c>
      <c r="K25" s="6">
        <f>'4AM'!M20</f>
        <v>0</v>
      </c>
      <c r="L25" s="6">
        <f>'4B'!M20</f>
        <v>0</v>
      </c>
      <c r="M25" s="6">
        <f>'4BAG'!M20</f>
        <v>0</v>
      </c>
      <c r="N25" s="6">
        <f>'4MG'!M20</f>
        <v>0</v>
      </c>
      <c r="O25" s="6">
        <f>'1b.'!M20</f>
        <v>0</v>
      </c>
      <c r="P25" s="6">
        <f>'1f'!M20</f>
        <v>0</v>
      </c>
      <c r="Q25" s="6">
        <f>'1u'!M20</f>
        <v>0</v>
      </c>
      <c r="R25" s="6">
        <f>'2bf'!M20</f>
        <v>0</v>
      </c>
      <c r="S25" s="6">
        <f>'2f'!M20</f>
        <v>0</v>
      </c>
      <c r="T25" s="6">
        <f>'2u'!M20</f>
        <v>0</v>
      </c>
      <c r="U25" s="6">
        <f>'3bu'!M20</f>
        <v>0</v>
      </c>
      <c r="V25" s="10">
        <f>'3fp'!M20</f>
        <v>0</v>
      </c>
      <c r="W25" s="33">
        <f>'3up'!M20</f>
        <v>0</v>
      </c>
      <c r="X25" s="12"/>
    </row>
    <row r="26" spans="1:24" ht="15.75" customHeight="1" thickBot="1" x14ac:dyDescent="0.25">
      <c r="A26" s="76"/>
      <c r="B26" s="62" t="s">
        <v>26</v>
      </c>
      <c r="C26" s="4" t="s">
        <v>24</v>
      </c>
      <c r="D26" s="6">
        <f>'1A'!M21</f>
        <v>0</v>
      </c>
      <c r="E26" s="6">
        <f>'1B'!M21</f>
        <v>0</v>
      </c>
      <c r="F26" s="6">
        <f>'1M'!M21</f>
        <v>0</v>
      </c>
      <c r="G26" s="6">
        <f>'2AM'!M21</f>
        <v>0</v>
      </c>
      <c r="H26" s="6">
        <f>'2B'!M21</f>
        <v>0</v>
      </c>
      <c r="I26" s="6">
        <f>'3AM'!M21</f>
        <v>0</v>
      </c>
      <c r="J26" s="6">
        <f>'3B'!M21</f>
        <v>0</v>
      </c>
      <c r="K26" s="6">
        <f>'4AM'!M21</f>
        <v>0</v>
      </c>
      <c r="L26" s="6">
        <f>'4B'!M21</f>
        <v>0</v>
      </c>
      <c r="M26" s="6">
        <f>'4BAG'!M21</f>
        <v>0</v>
      </c>
      <c r="N26" s="6">
        <f>'4MG'!M21</f>
        <v>0</v>
      </c>
      <c r="O26" s="6">
        <f>'1b.'!M21</f>
        <v>0</v>
      </c>
      <c r="P26" s="6">
        <f>'1f'!M21</f>
        <v>0</v>
      </c>
      <c r="Q26" s="6">
        <f>'1u'!M21</f>
        <v>0</v>
      </c>
      <c r="R26" s="6">
        <f>'2bf'!M21</f>
        <v>0</v>
      </c>
      <c r="S26" s="6">
        <f>'2f'!M21</f>
        <v>0</v>
      </c>
      <c r="T26" s="6">
        <f>'2u'!M21</f>
        <v>0</v>
      </c>
      <c r="U26" s="6">
        <f>'3bu'!M21</f>
        <v>0</v>
      </c>
      <c r="V26" s="10">
        <f>'3fp'!M21</f>
        <v>0</v>
      </c>
      <c r="W26" s="33">
        <f>'3up'!M21</f>
        <v>0</v>
      </c>
      <c r="X26" s="12"/>
    </row>
    <row r="27" spans="1:24" ht="15.75" customHeight="1" thickBot="1" x14ac:dyDescent="0.25">
      <c r="A27" s="76"/>
      <c r="B27" s="62"/>
      <c r="C27" s="4" t="s">
        <v>25</v>
      </c>
      <c r="D27" s="6">
        <f>'1A'!M22</f>
        <v>0</v>
      </c>
      <c r="E27" s="6">
        <f>'1B'!M22</f>
        <v>0</v>
      </c>
      <c r="F27" s="6">
        <f>'1M'!M22</f>
        <v>0</v>
      </c>
      <c r="G27" s="6">
        <f>'2AM'!M22</f>
        <v>0</v>
      </c>
      <c r="H27" s="6">
        <f>'2B'!M22</f>
        <v>0</v>
      </c>
      <c r="I27" s="6">
        <f>'3AM'!M22</f>
        <v>0</v>
      </c>
      <c r="J27" s="6">
        <f>'3B'!M22</f>
        <v>0</v>
      </c>
      <c r="K27" s="6">
        <f>'4AM'!M22</f>
        <v>0</v>
      </c>
      <c r="L27" s="6">
        <f>'4B'!M22</f>
        <v>0</v>
      </c>
      <c r="M27" s="6">
        <f>'4BAG'!M22</f>
        <v>0</v>
      </c>
      <c r="N27" s="6">
        <f>'4MG'!M22</f>
        <v>0</v>
      </c>
      <c r="O27" s="6">
        <f>'1b.'!M22</f>
        <v>0</v>
      </c>
      <c r="P27" s="6">
        <f>'1f'!M22</f>
        <v>0</v>
      </c>
      <c r="Q27" s="6">
        <f>'1u'!M22</f>
        <v>0</v>
      </c>
      <c r="R27" s="6">
        <f>'2bf'!M22</f>
        <v>0</v>
      </c>
      <c r="S27" s="6">
        <f>'2f'!M22</f>
        <v>0</v>
      </c>
      <c r="T27" s="6">
        <f>'2u'!M22</f>
        <v>0</v>
      </c>
      <c r="U27" s="6">
        <f>'3bu'!M22</f>
        <v>0</v>
      </c>
      <c r="V27" s="10">
        <f>'3fp'!M22</f>
        <v>0</v>
      </c>
      <c r="W27" s="33">
        <f>'3up'!M22</f>
        <v>0</v>
      </c>
      <c r="X27" s="12"/>
    </row>
    <row r="28" spans="1:24" ht="15.75" customHeight="1" thickBot="1" x14ac:dyDescent="0.25">
      <c r="A28" s="76"/>
      <c r="B28" s="62" t="s">
        <v>27</v>
      </c>
      <c r="C28" s="4" t="s">
        <v>24</v>
      </c>
      <c r="D28" s="6">
        <f>'1A'!M23</f>
        <v>0</v>
      </c>
      <c r="E28" s="6">
        <f>'1B'!M23</f>
        <v>0</v>
      </c>
      <c r="F28" s="6">
        <f>'1M'!M23</f>
        <v>0</v>
      </c>
      <c r="G28" s="6">
        <f>'2AM'!M23</f>
        <v>0</v>
      </c>
      <c r="H28" s="6">
        <f>'2B'!M23</f>
        <v>0</v>
      </c>
      <c r="I28" s="6">
        <f>'3AM'!M23</f>
        <v>0</v>
      </c>
      <c r="J28" s="6">
        <f>'3B'!M23</f>
        <v>0</v>
      </c>
      <c r="K28" s="6">
        <f>'4AM'!M23</f>
        <v>0</v>
      </c>
      <c r="L28" s="6">
        <f>'4B'!M23</f>
        <v>0</v>
      </c>
      <c r="M28" s="6">
        <f>'4BAG'!M23</f>
        <v>0</v>
      </c>
      <c r="N28" s="6">
        <f>'4MG'!M23</f>
        <v>0</v>
      </c>
      <c r="O28" s="6">
        <f>'1b.'!M23</f>
        <v>0</v>
      </c>
      <c r="P28" s="6">
        <f>'1f'!M23</f>
        <v>0</v>
      </c>
      <c r="Q28" s="6">
        <f>'1u'!M23</f>
        <v>0</v>
      </c>
      <c r="R28" s="6">
        <f>'2bf'!M23</f>
        <v>0</v>
      </c>
      <c r="S28" s="6">
        <f>'2f'!M23</f>
        <v>0</v>
      </c>
      <c r="T28" s="6">
        <f>'2u'!M23</f>
        <v>0</v>
      </c>
      <c r="U28" s="6">
        <f>'3bu'!M23</f>
        <v>0</v>
      </c>
      <c r="V28" s="10">
        <f>'3fp'!M23</f>
        <v>0</v>
      </c>
      <c r="W28" s="33">
        <f>'3up'!M23</f>
        <v>0</v>
      </c>
      <c r="X28" s="12"/>
    </row>
    <row r="29" spans="1:24" ht="15.75" customHeight="1" thickBot="1" x14ac:dyDescent="0.25">
      <c r="A29" s="76"/>
      <c r="B29" s="62"/>
      <c r="C29" s="4" t="s">
        <v>25</v>
      </c>
      <c r="D29" s="6">
        <f>'1A'!M24</f>
        <v>0</v>
      </c>
      <c r="E29" s="6">
        <f>'1B'!M24</f>
        <v>0</v>
      </c>
      <c r="F29" s="6">
        <f>'1M'!M24</f>
        <v>0</v>
      </c>
      <c r="G29" s="6">
        <f>'2AM'!M24</f>
        <v>0</v>
      </c>
      <c r="H29" s="6">
        <f>'2B'!M24</f>
        <v>0</v>
      </c>
      <c r="I29" s="6">
        <f>'3AM'!M24</f>
        <v>0</v>
      </c>
      <c r="J29" s="6">
        <f>'3B'!M24</f>
        <v>0</v>
      </c>
      <c r="K29" s="6">
        <f>'4AM'!M24</f>
        <v>0</v>
      </c>
      <c r="L29" s="6">
        <f>'4B'!M24</f>
        <v>0</v>
      </c>
      <c r="M29" s="6">
        <f>'4BAG'!M24</f>
        <v>0</v>
      </c>
      <c r="N29" s="6">
        <f>'4MG'!M24</f>
        <v>0</v>
      </c>
      <c r="O29" s="6">
        <f>'1b.'!M24</f>
        <v>0</v>
      </c>
      <c r="P29" s="6">
        <f>'1f'!M24</f>
        <v>0</v>
      </c>
      <c r="Q29" s="6">
        <f>'1u'!M24</f>
        <v>0</v>
      </c>
      <c r="R29" s="6">
        <f>'2bf'!M24</f>
        <v>0</v>
      </c>
      <c r="S29" s="6">
        <f>'2f'!M24</f>
        <v>0</v>
      </c>
      <c r="T29" s="6">
        <f>'2u'!M24</f>
        <v>0</v>
      </c>
      <c r="U29" s="6">
        <f>'3bu'!M24</f>
        <v>0</v>
      </c>
      <c r="V29" s="10">
        <f>'3fp'!M24</f>
        <v>0</v>
      </c>
      <c r="W29" s="33">
        <f>'3up'!M24</f>
        <v>0</v>
      </c>
      <c r="X29" s="12"/>
    </row>
    <row r="30" spans="1:24" ht="15.75" customHeight="1" thickBot="1" x14ac:dyDescent="0.25">
      <c r="A30" s="76"/>
      <c r="B30" s="62"/>
      <c r="C30" s="4" t="s">
        <v>28</v>
      </c>
      <c r="D30" s="6">
        <f>'1A'!M25</f>
        <v>0</v>
      </c>
      <c r="E30" s="6">
        <f>'1B'!M25</f>
        <v>0</v>
      </c>
      <c r="F30" s="6">
        <f>'1M'!M25</f>
        <v>0</v>
      </c>
      <c r="G30" s="6">
        <f>'2AM'!M25</f>
        <v>0</v>
      </c>
      <c r="H30" s="6">
        <f>'2B'!M25</f>
        <v>0</v>
      </c>
      <c r="I30" s="6">
        <f>'3AM'!M25</f>
        <v>0</v>
      </c>
      <c r="J30" s="6">
        <f>'3B'!M25</f>
        <v>0</v>
      </c>
      <c r="K30" s="6">
        <f>'4AM'!M25</f>
        <v>0</v>
      </c>
      <c r="L30" s="6">
        <f>'4B'!M25</f>
        <v>0</v>
      </c>
      <c r="M30" s="6">
        <f>'4BAG'!M25</f>
        <v>0</v>
      </c>
      <c r="N30" s="6">
        <f>'4MG'!M25</f>
        <v>0</v>
      </c>
      <c r="O30" s="6">
        <f>'1b.'!M25</f>
        <v>0</v>
      </c>
      <c r="P30" s="6">
        <f>'1f'!M25</f>
        <v>0</v>
      </c>
      <c r="Q30" s="6">
        <f>'1u'!M25</f>
        <v>0</v>
      </c>
      <c r="R30" s="6">
        <f>'2bf'!M25</f>
        <v>0</v>
      </c>
      <c r="S30" s="6">
        <f>'2f'!M25</f>
        <v>0</v>
      </c>
      <c r="T30" s="6">
        <f>'2u'!M25</f>
        <v>0</v>
      </c>
      <c r="U30" s="6">
        <f>'3bu'!M25</f>
        <v>0</v>
      </c>
      <c r="V30" s="10">
        <f>'3fp'!M25</f>
        <v>0</v>
      </c>
      <c r="W30" s="33">
        <f>'3up'!M25</f>
        <v>0</v>
      </c>
      <c r="X30" s="12"/>
    </row>
    <row r="31" spans="1:24" ht="16.5" customHeight="1" thickBot="1" x14ac:dyDescent="0.25">
      <c r="A31" s="76"/>
      <c r="B31" s="63" t="s">
        <v>29</v>
      </c>
      <c r="C31" s="78"/>
      <c r="D31" s="6">
        <f>'1A'!M26</f>
        <v>0</v>
      </c>
      <c r="E31" s="6">
        <f>'1B'!M26</f>
        <v>0</v>
      </c>
      <c r="F31" s="6">
        <f>'1M'!M26</f>
        <v>0</v>
      </c>
      <c r="G31" s="6">
        <f>'2AM'!M26</f>
        <v>0</v>
      </c>
      <c r="H31" s="6">
        <f>'2B'!M26</f>
        <v>0</v>
      </c>
      <c r="I31" s="6">
        <f>'3AM'!M26</f>
        <v>0</v>
      </c>
      <c r="J31" s="6">
        <f>'3B'!M26</f>
        <v>0</v>
      </c>
      <c r="K31" s="6">
        <f>'4AM'!M26</f>
        <v>0</v>
      </c>
      <c r="L31" s="6">
        <f>'4B'!M26</f>
        <v>0</v>
      </c>
      <c r="M31" s="6">
        <f>'4BAG'!M26</f>
        <v>0</v>
      </c>
      <c r="N31" s="6">
        <f>'4MG'!M26</f>
        <v>0</v>
      </c>
      <c r="O31" s="6">
        <f>'1b.'!M26</f>
        <v>0</v>
      </c>
      <c r="P31" s="6">
        <f>'1f'!M26</f>
        <v>0</v>
      </c>
      <c r="Q31" s="6">
        <f>'1u'!M26</f>
        <v>0</v>
      </c>
      <c r="R31" s="6">
        <f>'2bf'!M26</f>
        <v>0</v>
      </c>
      <c r="S31" s="6">
        <f>'2f'!M26</f>
        <v>0</v>
      </c>
      <c r="T31" s="6">
        <f>'2u'!M26</f>
        <v>0</v>
      </c>
      <c r="U31" s="6">
        <f>'3bu'!M26</f>
        <v>0</v>
      </c>
      <c r="V31" s="10">
        <f>'3fp'!M26</f>
        <v>0</v>
      </c>
      <c r="W31" s="33">
        <f>'3up'!M26</f>
        <v>0</v>
      </c>
      <c r="X31" s="12"/>
    </row>
    <row r="32" spans="1:24" ht="16.5" thickBot="1" x14ac:dyDescent="0.25">
      <c r="A32" s="77"/>
      <c r="B32" s="67" t="s">
        <v>30</v>
      </c>
      <c r="C32" s="79"/>
      <c r="D32" s="6">
        <f>'1A'!M27</f>
        <v>0</v>
      </c>
      <c r="E32" s="6">
        <f>'1B'!M27</f>
        <v>0</v>
      </c>
      <c r="F32" s="6">
        <f>'1M'!M27</f>
        <v>0</v>
      </c>
      <c r="G32" s="6">
        <f>'2AM'!M27</f>
        <v>0</v>
      </c>
      <c r="H32" s="6">
        <f>'2B'!M27</f>
        <v>0</v>
      </c>
      <c r="I32" s="6">
        <f>'3AM'!M27</f>
        <v>0</v>
      </c>
      <c r="J32" s="6">
        <f>'3B'!M27</f>
        <v>0</v>
      </c>
      <c r="K32" s="6">
        <f>'4AM'!M27</f>
        <v>0</v>
      </c>
      <c r="L32" s="6">
        <f>'4B'!M27</f>
        <v>0</v>
      </c>
      <c r="M32" s="6">
        <f>'4BAG'!M27</f>
        <v>0</v>
      </c>
      <c r="N32" s="6">
        <f>'4MG'!M27</f>
        <v>0</v>
      </c>
      <c r="O32" s="6">
        <f>'1b.'!M27</f>
        <v>0</v>
      </c>
      <c r="P32" s="6">
        <f>'1f'!M27</f>
        <v>0</v>
      </c>
      <c r="Q32" s="6">
        <f>'1u'!M27</f>
        <v>0</v>
      </c>
      <c r="R32" s="6">
        <f>'2bf'!M27</f>
        <v>0</v>
      </c>
      <c r="S32" s="6">
        <f>'2f'!M27</f>
        <v>0</v>
      </c>
      <c r="T32" s="6">
        <f>'2u'!M27</f>
        <v>0</v>
      </c>
      <c r="U32" s="6">
        <f>'3bu'!M27</f>
        <v>0</v>
      </c>
      <c r="V32" s="10">
        <f>'3fp'!M27</f>
        <v>0</v>
      </c>
      <c r="W32" s="33">
        <f>'3up'!M27</f>
        <v>0</v>
      </c>
      <c r="X32" s="12"/>
    </row>
    <row r="33" spans="1:24" ht="15.75" customHeight="1" x14ac:dyDescent="0.2">
      <c r="A33" s="52" t="s">
        <v>31</v>
      </c>
      <c r="B33" s="68" t="s">
        <v>32</v>
      </c>
      <c r="C33" s="80"/>
      <c r="D33" s="6">
        <f>'1A'!M28</f>
        <v>0</v>
      </c>
      <c r="E33" s="6">
        <f>'1B'!M28</f>
        <v>0</v>
      </c>
      <c r="F33" s="6">
        <f>'1M'!M28</f>
        <v>0</v>
      </c>
      <c r="G33" s="6">
        <f>'2AM'!M28</f>
        <v>0</v>
      </c>
      <c r="H33" s="6">
        <f>'2B'!M28</f>
        <v>0</v>
      </c>
      <c r="I33" s="6">
        <f>'3AM'!M28</f>
        <v>0</v>
      </c>
      <c r="J33" s="6">
        <f>'3B'!M28</f>
        <v>0</v>
      </c>
      <c r="K33" s="6">
        <f>'4AM'!M28</f>
        <v>0</v>
      </c>
      <c r="L33" s="6">
        <f>'4B'!M28</f>
        <v>0</v>
      </c>
      <c r="M33" s="6">
        <f>'4BAG'!M28</f>
        <v>0</v>
      </c>
      <c r="N33" s="6">
        <f>'4MG'!M28</f>
        <v>0</v>
      </c>
      <c r="O33" s="6">
        <f>'1b.'!M28</f>
        <v>0</v>
      </c>
      <c r="P33" s="6">
        <f>'1f'!M28</f>
        <v>0</v>
      </c>
      <c r="Q33" s="6">
        <f>'1u'!M28</f>
        <v>0</v>
      </c>
      <c r="R33" s="6">
        <f>'2bf'!M28</f>
        <v>0</v>
      </c>
      <c r="S33" s="6">
        <f>'2f'!M28</f>
        <v>0</v>
      </c>
      <c r="T33" s="6">
        <f>'2u'!M28</f>
        <v>0</v>
      </c>
      <c r="U33" s="6">
        <f>'3bu'!M28</f>
        <v>0</v>
      </c>
      <c r="V33" s="10">
        <f>'3fp'!M28</f>
        <v>0</v>
      </c>
      <c r="W33" s="33">
        <f>'3up'!M28</f>
        <v>0</v>
      </c>
      <c r="X33" s="12"/>
    </row>
    <row r="34" spans="1:24" ht="15.75" customHeight="1" x14ac:dyDescent="0.2">
      <c r="A34" s="53"/>
      <c r="B34" s="70" t="s">
        <v>33</v>
      </c>
      <c r="C34" s="81"/>
      <c r="D34" s="6">
        <f>'1A'!M29</f>
        <v>0</v>
      </c>
      <c r="E34" s="6">
        <f>'1B'!M29</f>
        <v>0</v>
      </c>
      <c r="F34" s="6">
        <f>'1M'!M29</f>
        <v>0</v>
      </c>
      <c r="G34" s="6">
        <f>'2AM'!M29</f>
        <v>0</v>
      </c>
      <c r="H34" s="6">
        <f>'2B'!M29</f>
        <v>0</v>
      </c>
      <c r="I34" s="6">
        <f>'3AM'!M29</f>
        <v>0</v>
      </c>
      <c r="J34" s="6">
        <f>'3B'!M29</f>
        <v>0</v>
      </c>
      <c r="K34" s="6">
        <f>'4AM'!M29</f>
        <v>0</v>
      </c>
      <c r="L34" s="6">
        <f>'4B'!M29</f>
        <v>0</v>
      </c>
      <c r="M34" s="6">
        <f>'4BAG'!M29</f>
        <v>0</v>
      </c>
      <c r="N34" s="6">
        <f>'4MG'!M29</f>
        <v>0</v>
      </c>
      <c r="O34" s="6">
        <f>'1b.'!M29</f>
        <v>0</v>
      </c>
      <c r="P34" s="6">
        <f>'1f'!M29</f>
        <v>0</v>
      </c>
      <c r="Q34" s="6">
        <f>'1u'!M29</f>
        <v>0</v>
      </c>
      <c r="R34" s="6">
        <f>'2bf'!M29</f>
        <v>0</v>
      </c>
      <c r="S34" s="6">
        <f>'2f'!M29</f>
        <v>0</v>
      </c>
      <c r="T34" s="6">
        <f>'2u'!M29</f>
        <v>0</v>
      </c>
      <c r="U34" s="6">
        <f>'3bu'!M29</f>
        <v>0</v>
      </c>
      <c r="V34" s="10">
        <f>'3fp'!M29</f>
        <v>0</v>
      </c>
      <c r="W34" s="33">
        <f>'3up'!M29</f>
        <v>0</v>
      </c>
      <c r="X34" s="12"/>
    </row>
    <row r="35" spans="1:24" ht="15.75" customHeight="1" x14ac:dyDescent="0.2">
      <c r="A35" s="53"/>
      <c r="B35" s="70" t="s">
        <v>34</v>
      </c>
      <c r="C35" s="81"/>
      <c r="D35" s="6">
        <f>'1A'!M30</f>
        <v>0</v>
      </c>
      <c r="E35" s="6">
        <f>'1B'!M30</f>
        <v>0</v>
      </c>
      <c r="F35" s="6">
        <f>'1M'!M30</f>
        <v>0</v>
      </c>
      <c r="G35" s="6">
        <f>'2AM'!M30</f>
        <v>0</v>
      </c>
      <c r="H35" s="6">
        <f>'2B'!M30</f>
        <v>0</v>
      </c>
      <c r="I35" s="6">
        <f>'3AM'!M30</f>
        <v>0</v>
      </c>
      <c r="J35" s="6">
        <f>'3B'!M30</f>
        <v>0</v>
      </c>
      <c r="K35" s="6">
        <f>'4AM'!M30</f>
        <v>0</v>
      </c>
      <c r="L35" s="6">
        <f>'4B'!M30</f>
        <v>0</v>
      </c>
      <c r="M35" s="6">
        <f>'4BAG'!M30</f>
        <v>0</v>
      </c>
      <c r="N35" s="6">
        <f>'4MG'!M30</f>
        <v>0</v>
      </c>
      <c r="O35" s="6">
        <f>'1b.'!M30</f>
        <v>0</v>
      </c>
      <c r="P35" s="6">
        <f>'1f'!M30</f>
        <v>0</v>
      </c>
      <c r="Q35" s="6">
        <f>'1u'!M30</f>
        <v>0</v>
      </c>
      <c r="R35" s="6">
        <f>'2bf'!M30</f>
        <v>0</v>
      </c>
      <c r="S35" s="6">
        <f>'2f'!M30</f>
        <v>0</v>
      </c>
      <c r="T35" s="6">
        <f>'2u'!M30</f>
        <v>0</v>
      </c>
      <c r="U35" s="6">
        <f>'3bu'!M30</f>
        <v>0</v>
      </c>
      <c r="V35" s="10">
        <f>'3fp'!M30</f>
        <v>0</v>
      </c>
      <c r="W35" s="33">
        <f>'3up'!M30</f>
        <v>0</v>
      </c>
      <c r="X35" s="12"/>
    </row>
    <row r="36" spans="1:24" ht="16.5" customHeight="1" thickBot="1" x14ac:dyDescent="0.25">
      <c r="A36" s="53"/>
      <c r="B36" s="73" t="s">
        <v>35</v>
      </c>
      <c r="C36" s="82"/>
      <c r="D36" s="6">
        <f>'1A'!M31</f>
        <v>0</v>
      </c>
      <c r="E36" s="6">
        <f>'1B'!M31</f>
        <v>0</v>
      </c>
      <c r="F36" s="6">
        <f>'1M'!M31</f>
        <v>0</v>
      </c>
      <c r="G36" s="6">
        <f>'2AM'!M31</f>
        <v>0</v>
      </c>
      <c r="H36" s="6">
        <f>'2B'!M31</f>
        <v>0</v>
      </c>
      <c r="I36" s="6">
        <f>'3AM'!M31</f>
        <v>0</v>
      </c>
      <c r="J36" s="6">
        <f>'3B'!M31</f>
        <v>0</v>
      </c>
      <c r="K36" s="6">
        <f>'4AM'!M31</f>
        <v>0</v>
      </c>
      <c r="L36" s="6">
        <f>'4B'!M31</f>
        <v>0</v>
      </c>
      <c r="M36" s="6">
        <f>'4BAG'!M31</f>
        <v>0</v>
      </c>
      <c r="N36" s="6">
        <f>'4MG'!M31</f>
        <v>0</v>
      </c>
      <c r="O36" s="6">
        <f>'1b.'!M31</f>
        <v>0</v>
      </c>
      <c r="P36" s="6">
        <f>'1f'!M31</f>
        <v>0</v>
      </c>
      <c r="Q36" s="6">
        <f>'1u'!M31</f>
        <v>0</v>
      </c>
      <c r="R36" s="6">
        <f>'2bf'!M31</f>
        <v>0</v>
      </c>
      <c r="S36" s="6">
        <f>'2f'!M31</f>
        <v>0</v>
      </c>
      <c r="T36" s="6">
        <f>'2u'!M31</f>
        <v>0</v>
      </c>
      <c r="U36" s="6">
        <f>'3bu'!M31</f>
        <v>0</v>
      </c>
      <c r="V36" s="10">
        <f>'3fp'!M31</f>
        <v>0</v>
      </c>
      <c r="W36" s="33">
        <f>'3up'!M31</f>
        <v>0</v>
      </c>
      <c r="X36" s="12"/>
    </row>
    <row r="37" spans="1:24" ht="16.5" thickBot="1" x14ac:dyDescent="0.25">
      <c r="A37" s="54"/>
      <c r="B37" s="55" t="s">
        <v>36</v>
      </c>
      <c r="C37" s="56"/>
      <c r="D37" s="6">
        <f>'1A'!M32</f>
        <v>0</v>
      </c>
      <c r="E37" s="6">
        <f>'1B'!M32</f>
        <v>0</v>
      </c>
      <c r="F37" s="6">
        <f>'1M'!M32</f>
        <v>0</v>
      </c>
      <c r="G37" s="6">
        <f>'2AM'!M32</f>
        <v>0</v>
      </c>
      <c r="H37" s="6">
        <f>'2B'!M32</f>
        <v>0</v>
      </c>
      <c r="I37" s="6">
        <f>'3AM'!M32</f>
        <v>0</v>
      </c>
      <c r="J37" s="6">
        <f>'3B'!M32</f>
        <v>0</v>
      </c>
      <c r="K37" s="6">
        <f>'4AM'!M32</f>
        <v>0</v>
      </c>
      <c r="L37" s="6">
        <f>'4B'!M32</f>
        <v>0</v>
      </c>
      <c r="M37" s="6">
        <f>'4BAG'!M32</f>
        <v>0</v>
      </c>
      <c r="N37" s="6">
        <f>'4MG'!M32</f>
        <v>0</v>
      </c>
      <c r="O37" s="6">
        <f>'1b.'!M32</f>
        <v>0</v>
      </c>
      <c r="P37" s="6">
        <f>'1f'!M32</f>
        <v>0</v>
      </c>
      <c r="Q37" s="6">
        <f>'1u'!M32</f>
        <v>0</v>
      </c>
      <c r="R37" s="6">
        <f>'2bf'!M32</f>
        <v>0</v>
      </c>
      <c r="S37" s="6">
        <f>'2f'!M32</f>
        <v>0</v>
      </c>
      <c r="T37" s="6">
        <f>'2u'!M32</f>
        <v>0</v>
      </c>
      <c r="U37" s="6">
        <f>'3bu'!M32</f>
        <v>0</v>
      </c>
      <c r="V37" s="10">
        <f>'3fp'!M32</f>
        <v>0</v>
      </c>
      <c r="W37" s="33">
        <f>'3up'!M32</f>
        <v>0</v>
      </c>
      <c r="X37" s="12"/>
    </row>
    <row r="38" spans="1:24" ht="16.5" thickBot="1" x14ac:dyDescent="0.3">
      <c r="A38" s="49" t="s">
        <v>37</v>
      </c>
      <c r="B38" s="50"/>
      <c r="C38" s="51"/>
      <c r="D38" s="7">
        <f>SUM(D24:D37)</f>
        <v>0</v>
      </c>
      <c r="E38" s="7">
        <f t="shared" ref="E38:W38" si="1">SUM(E24:E37)</f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0</v>
      </c>
      <c r="O38" s="7">
        <f t="shared" si="1"/>
        <v>0</v>
      </c>
      <c r="P38" s="7">
        <f t="shared" si="1"/>
        <v>0</v>
      </c>
      <c r="Q38" s="7">
        <f t="shared" si="1"/>
        <v>0</v>
      </c>
      <c r="R38" s="7">
        <f t="shared" si="1"/>
        <v>0</v>
      </c>
      <c r="S38" s="7">
        <f t="shared" si="1"/>
        <v>0</v>
      </c>
      <c r="T38" s="7">
        <f t="shared" si="1"/>
        <v>0</v>
      </c>
      <c r="U38" s="7">
        <f t="shared" si="1"/>
        <v>0</v>
      </c>
      <c r="V38" s="11">
        <f t="shared" si="1"/>
        <v>0</v>
      </c>
      <c r="W38" s="13">
        <f t="shared" si="1"/>
        <v>0</v>
      </c>
      <c r="X38" s="12"/>
    </row>
    <row r="39" spans="1:24" ht="17.25" thickTop="1" thickBot="1" x14ac:dyDescent="0.3">
      <c r="A39" s="49" t="s">
        <v>0</v>
      </c>
      <c r="B39" s="50"/>
      <c r="C39" s="5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1"/>
      <c r="W39" s="13"/>
      <c r="X39" s="12"/>
    </row>
    <row r="40" spans="1:24" ht="17.25" thickTop="1" thickBot="1" x14ac:dyDescent="0.3">
      <c r="A40" s="49" t="s">
        <v>38</v>
      </c>
      <c r="B40" s="50"/>
      <c r="C40" s="51"/>
      <c r="D40" s="7">
        <f>SUM(D38:D39)</f>
        <v>0</v>
      </c>
      <c r="E40" s="7">
        <f t="shared" ref="E40:W40" si="2">SUM(E26:E39)</f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0</v>
      </c>
      <c r="R40" s="7">
        <f t="shared" si="2"/>
        <v>0</v>
      </c>
      <c r="S40" s="7">
        <f t="shared" si="2"/>
        <v>0</v>
      </c>
      <c r="T40" s="7">
        <f t="shared" si="2"/>
        <v>0</v>
      </c>
      <c r="U40" s="7">
        <f t="shared" si="2"/>
        <v>0</v>
      </c>
      <c r="V40" s="11">
        <f t="shared" si="2"/>
        <v>0</v>
      </c>
      <c r="W40" s="13">
        <f t="shared" si="2"/>
        <v>0</v>
      </c>
      <c r="X40" s="12"/>
    </row>
    <row r="41" spans="1:24" ht="13.5" thickTop="1" x14ac:dyDescent="0.2"/>
  </sheetData>
  <mergeCells count="30">
    <mergeCell ref="B16:C16"/>
    <mergeCell ref="B17:C17"/>
    <mergeCell ref="A39:C39"/>
    <mergeCell ref="A40:C40"/>
    <mergeCell ref="A24:A32"/>
    <mergeCell ref="B24:B25"/>
    <mergeCell ref="B26:B27"/>
    <mergeCell ref="B28:B30"/>
    <mergeCell ref="B31:C31"/>
    <mergeCell ref="B32:C32"/>
    <mergeCell ref="B33:C33"/>
    <mergeCell ref="B34:C34"/>
    <mergeCell ref="B35:C35"/>
    <mergeCell ref="B36:C36"/>
    <mergeCell ref="A23:C23"/>
    <mergeCell ref="A38:C38"/>
    <mergeCell ref="A33:A37"/>
    <mergeCell ref="B37:C37"/>
    <mergeCell ref="A4:C4"/>
    <mergeCell ref="A5:A13"/>
    <mergeCell ref="B5:B6"/>
    <mergeCell ref="B7:B8"/>
    <mergeCell ref="B9:B11"/>
    <mergeCell ref="A14:A18"/>
    <mergeCell ref="B12:C12"/>
    <mergeCell ref="A19:C19"/>
    <mergeCell ref="B13:C13"/>
    <mergeCell ref="B14:C14"/>
    <mergeCell ref="B15:C15"/>
    <mergeCell ref="B18:C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6" sqref="I6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39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42" t="s">
        <v>95</v>
      </c>
      <c r="H2" s="18">
        <f>2</f>
        <v>2</v>
      </c>
      <c r="I2" s="17"/>
      <c r="J2" s="18"/>
      <c r="K2" s="17"/>
      <c r="L2" s="18"/>
      <c r="M2" s="18">
        <f>D2+F2+H2+J2+L2</f>
        <v>2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2.450000000000003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49</v>
      </c>
      <c r="J4" s="18">
        <f>8</f>
        <v>8</v>
      </c>
      <c r="K4" s="17"/>
      <c r="L4" s="18"/>
      <c r="M4" s="18">
        <f t="shared" si="0"/>
        <v>8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27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42" t="s">
        <v>82</v>
      </c>
      <c r="J6" s="18">
        <f>5+1</f>
        <v>6</v>
      </c>
      <c r="K6" s="22"/>
      <c r="L6" s="18"/>
      <c r="M6" s="18">
        <f t="shared" si="0"/>
        <v>6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5" t="s">
        <v>78</v>
      </c>
      <c r="L10" s="18">
        <f>5</f>
        <v>5</v>
      </c>
      <c r="M10" s="18">
        <f t="shared" si="0"/>
        <v>5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3"/>
      <c r="H12" s="18"/>
      <c r="I12" s="22"/>
      <c r="J12" s="18"/>
      <c r="K12" s="22"/>
      <c r="L12" s="18"/>
      <c r="M12" s="18">
        <f t="shared" si="0"/>
        <v>0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0</v>
      </c>
      <c r="G16" s="23"/>
      <c r="H16" s="18">
        <f>SUM(H2:H15)</f>
        <v>2</v>
      </c>
      <c r="I16" s="22"/>
      <c r="J16" s="18">
        <f>SUM(J2:J15)</f>
        <v>14</v>
      </c>
      <c r="K16" s="22"/>
      <c r="L16" s="18">
        <f>SUM(L2:L15)</f>
        <v>5</v>
      </c>
      <c r="M16" s="18">
        <f t="shared" si="0"/>
        <v>21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0" sqref="K10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110</v>
      </c>
      <c r="J4" s="18">
        <f>15+8</f>
        <v>23</v>
      </c>
      <c r="K4" s="17"/>
      <c r="L4" s="18"/>
      <c r="M4" s="18">
        <f t="shared" si="0"/>
        <v>23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36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5" t="s">
        <v>111</v>
      </c>
      <c r="L10" s="18">
        <f>5+15</f>
        <v>20</v>
      </c>
      <c r="M10" s="18">
        <f t="shared" si="0"/>
        <v>20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5" t="s">
        <v>58</v>
      </c>
      <c r="F12" s="18">
        <f>25</f>
        <v>25</v>
      </c>
      <c r="G12" s="25" t="s">
        <v>86</v>
      </c>
      <c r="H12" s="18">
        <f>10</f>
        <v>10</v>
      </c>
      <c r="I12" s="22"/>
      <c r="J12" s="18"/>
      <c r="K12" s="22"/>
      <c r="L12" s="18"/>
      <c r="M12" s="18">
        <f t="shared" si="0"/>
        <v>35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5" t="s">
        <v>94</v>
      </c>
      <c r="L13" s="18">
        <f>10</f>
        <v>10</v>
      </c>
      <c r="M13" s="18">
        <f t="shared" si="0"/>
        <v>10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25</v>
      </c>
      <c r="G16" s="23"/>
      <c r="H16" s="18">
        <f>SUM(H2:H15)</f>
        <v>10</v>
      </c>
      <c r="I16" s="22"/>
      <c r="J16" s="18">
        <f>SUM(J2:J15)</f>
        <v>23</v>
      </c>
      <c r="K16" s="22"/>
      <c r="L16" s="18">
        <f>SUM(L2:L15)</f>
        <v>30</v>
      </c>
      <c r="M16" s="18">
        <f t="shared" si="0"/>
        <v>88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3" sqref="K13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59.45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37" t="s">
        <v>112</v>
      </c>
      <c r="H2" s="18">
        <f>10+1</f>
        <v>11</v>
      </c>
      <c r="I2" s="17"/>
      <c r="J2" s="18"/>
      <c r="K2" s="17"/>
      <c r="L2" s="18"/>
      <c r="M2" s="18">
        <f>D2+F2+H2+J2+L2</f>
        <v>11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45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113</v>
      </c>
      <c r="J4" s="18">
        <f>10+5+12</f>
        <v>27</v>
      </c>
      <c r="K4" s="17"/>
      <c r="L4" s="18"/>
      <c r="M4" s="18">
        <f t="shared" si="0"/>
        <v>27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54" customHeight="1" x14ac:dyDescent="0.25">
      <c r="A6" s="87" t="s">
        <v>50</v>
      </c>
      <c r="B6" s="20" t="s">
        <v>45</v>
      </c>
      <c r="C6" s="21"/>
      <c r="D6" s="18"/>
      <c r="E6" s="25" t="s">
        <v>114</v>
      </c>
      <c r="F6" s="18">
        <f>5+6</f>
        <v>11</v>
      </c>
      <c r="G6" s="23"/>
      <c r="H6" s="18"/>
      <c r="I6" s="42" t="s">
        <v>96</v>
      </c>
      <c r="J6" s="18">
        <f>5+2</f>
        <v>7</v>
      </c>
      <c r="K6" s="22"/>
      <c r="L6" s="18"/>
      <c r="M6" s="18">
        <f t="shared" si="0"/>
        <v>18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5" t="s">
        <v>94</v>
      </c>
      <c r="L10" s="18">
        <f>10</f>
        <v>10</v>
      </c>
      <c r="M10" s="18">
        <f t="shared" si="0"/>
        <v>10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5" t="s">
        <v>86</v>
      </c>
      <c r="H12" s="18">
        <f>10</f>
        <v>10</v>
      </c>
      <c r="I12" s="22"/>
      <c r="J12" s="18"/>
      <c r="K12" s="22"/>
      <c r="L12" s="18"/>
      <c r="M12" s="18">
        <f t="shared" si="0"/>
        <v>10</v>
      </c>
      <c r="N12" s="1"/>
      <c r="O12" s="1"/>
      <c r="P12" s="1"/>
      <c r="Q12" s="1"/>
    </row>
    <row r="13" spans="1:17" ht="36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5" t="s">
        <v>115</v>
      </c>
      <c r="L13" s="18">
        <f>15+10</f>
        <v>25</v>
      </c>
      <c r="M13" s="18">
        <f t="shared" si="0"/>
        <v>25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11</v>
      </c>
      <c r="G16" s="23"/>
      <c r="H16" s="18">
        <f>SUM(H2:H15)</f>
        <v>21</v>
      </c>
      <c r="I16" s="22"/>
      <c r="J16" s="18">
        <f>SUM(J2:J15)</f>
        <v>34</v>
      </c>
      <c r="K16" s="22"/>
      <c r="L16" s="18">
        <f>SUM(L2:L15)</f>
        <v>35</v>
      </c>
      <c r="M16" s="18">
        <f t="shared" si="0"/>
        <v>101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4" sqref="I4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3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89</v>
      </c>
      <c r="J4" s="18">
        <f>7</f>
        <v>7</v>
      </c>
      <c r="K4" s="17"/>
      <c r="L4" s="18"/>
      <c r="M4" s="18">
        <f t="shared" si="0"/>
        <v>7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3"/>
      <c r="H12" s="18"/>
      <c r="I12" s="22"/>
      <c r="J12" s="18"/>
      <c r="K12" s="22"/>
      <c r="L12" s="18"/>
      <c r="M12" s="18">
        <f t="shared" si="0"/>
        <v>0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0</v>
      </c>
      <c r="G16" s="23"/>
      <c r="H16" s="18">
        <f>SUM(H2:H15)</f>
        <v>0</v>
      </c>
      <c r="I16" s="22"/>
      <c r="J16" s="18">
        <f>SUM(J2:J15)</f>
        <v>7</v>
      </c>
      <c r="K16" s="22"/>
      <c r="L16" s="18">
        <f>SUM(L2:L15)</f>
        <v>0</v>
      </c>
      <c r="M16" s="18">
        <f t="shared" si="0"/>
        <v>7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12" sqref="F1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>
        <f>D2+F2+H2+J2+L2</f>
        <v>0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f t="shared" si="0"/>
        <v>0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">
      <c r="A6" s="87" t="s">
        <v>50</v>
      </c>
      <c r="B6" s="20" t="s">
        <v>45</v>
      </c>
      <c r="C6" s="23"/>
      <c r="D6" s="18"/>
      <c r="E6" s="23"/>
      <c r="F6" s="18"/>
      <c r="G6" s="23"/>
      <c r="H6" s="18"/>
      <c r="I6" s="23"/>
      <c r="J6" s="18"/>
      <c r="K6" s="23"/>
      <c r="L6" s="18"/>
      <c r="M6" s="18">
        <f t="shared" si="0"/>
        <v>0</v>
      </c>
      <c r="N6" s="1"/>
      <c r="O6" s="1"/>
      <c r="P6" s="1"/>
      <c r="Q6" s="1"/>
    </row>
    <row r="7" spans="1:17" x14ac:dyDescent="0.2">
      <c r="A7" s="87"/>
      <c r="B7" s="20" t="s">
        <v>47</v>
      </c>
      <c r="C7" s="23"/>
      <c r="D7" s="18"/>
      <c r="E7" s="23"/>
      <c r="F7" s="18"/>
      <c r="G7" s="23"/>
      <c r="H7" s="18"/>
      <c r="I7" s="23"/>
      <c r="J7" s="18"/>
      <c r="K7" s="23"/>
      <c r="L7" s="18"/>
      <c r="M7" s="18">
        <f t="shared" si="0"/>
        <v>0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/>
      <c r="F11" s="18"/>
      <c r="G11" s="25"/>
      <c r="H11" s="18"/>
      <c r="I11" s="25"/>
      <c r="J11" s="18"/>
      <c r="K11" s="25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80</v>
      </c>
      <c r="D12" s="18">
        <f>5</f>
        <v>5</v>
      </c>
      <c r="E12" s="25" t="s">
        <v>59</v>
      </c>
      <c r="F12" s="18">
        <f>20</f>
        <v>20</v>
      </c>
      <c r="G12" s="25"/>
      <c r="H12" s="18"/>
      <c r="I12" s="25"/>
      <c r="J12" s="18"/>
      <c r="K12" s="25"/>
      <c r="L12" s="18"/>
      <c r="M12" s="18">
        <f t="shared" si="0"/>
        <v>25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5</v>
      </c>
      <c r="E16" s="22"/>
      <c r="F16" s="18">
        <f>SUM(F2:F15)</f>
        <v>20</v>
      </c>
      <c r="G16" s="23"/>
      <c r="H16" s="18">
        <f>SUM(H2:H15)</f>
        <v>0</v>
      </c>
      <c r="I16" s="22"/>
      <c r="J16" s="18">
        <f>SUM(J2:J15)</f>
        <v>0</v>
      </c>
      <c r="K16" s="22"/>
      <c r="L16" s="18">
        <f>SUM(L2:L15)</f>
        <v>0</v>
      </c>
      <c r="M16" s="18">
        <f t="shared" si="0"/>
        <v>25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10" sqref="N10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>
        <f>D2+F2+H2+J2+L2</f>
        <v>0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3.6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25" t="s">
        <v>116</v>
      </c>
      <c r="J4" s="18">
        <f>3</f>
        <v>3</v>
      </c>
      <c r="K4" s="18"/>
      <c r="L4" s="18"/>
      <c r="M4" s="18">
        <f t="shared" si="0"/>
        <v>3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">
      <c r="A6" s="87" t="s">
        <v>50</v>
      </c>
      <c r="B6" s="20" t="s">
        <v>45</v>
      </c>
      <c r="C6" s="23"/>
      <c r="D6" s="18"/>
      <c r="E6" s="23"/>
      <c r="F6" s="18"/>
      <c r="G6" s="23"/>
      <c r="H6" s="18"/>
      <c r="I6" s="23"/>
      <c r="J6" s="18"/>
      <c r="K6" s="23"/>
      <c r="L6" s="18"/>
      <c r="M6" s="18">
        <f t="shared" si="0"/>
        <v>0</v>
      </c>
      <c r="N6" s="1"/>
      <c r="O6" s="1"/>
      <c r="P6" s="1"/>
      <c r="Q6" s="1"/>
    </row>
    <row r="7" spans="1:17" x14ac:dyDescent="0.2">
      <c r="A7" s="87"/>
      <c r="B7" s="20" t="s">
        <v>47</v>
      </c>
      <c r="C7" s="23"/>
      <c r="D7" s="18"/>
      <c r="E7" s="23"/>
      <c r="F7" s="18"/>
      <c r="G7" s="23"/>
      <c r="H7" s="18"/>
      <c r="I7" s="23"/>
      <c r="J7" s="18"/>
      <c r="K7" s="23"/>
      <c r="L7" s="18"/>
      <c r="M7" s="18">
        <f t="shared" si="0"/>
        <v>0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/>
      <c r="F11" s="18"/>
      <c r="G11" s="25"/>
      <c r="H11" s="18"/>
      <c r="I11" s="25"/>
      <c r="J11" s="18"/>
      <c r="K11" s="25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86</v>
      </c>
      <c r="D12" s="18">
        <f>10</f>
        <v>10</v>
      </c>
      <c r="E12" s="25" t="s">
        <v>80</v>
      </c>
      <c r="F12" s="18">
        <f>5</f>
        <v>5</v>
      </c>
      <c r="G12" s="25" t="s">
        <v>86</v>
      </c>
      <c r="H12" s="18">
        <f>10</f>
        <v>10</v>
      </c>
      <c r="I12" s="25"/>
      <c r="J12" s="18"/>
      <c r="K12" s="25"/>
      <c r="L12" s="18"/>
      <c r="M12" s="18">
        <f t="shared" si="0"/>
        <v>25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10</v>
      </c>
      <c r="E16" s="22"/>
      <c r="F16" s="18">
        <f>SUM(F2:F15)</f>
        <v>5</v>
      </c>
      <c r="G16" s="23"/>
      <c r="H16" s="18">
        <f>SUM(H2:H15)</f>
        <v>10</v>
      </c>
      <c r="I16" s="22"/>
      <c r="J16" s="18">
        <f>SUM(J2:J15)</f>
        <v>3</v>
      </c>
      <c r="K16" s="22"/>
      <c r="L16" s="18">
        <f>SUM(L2:L15)</f>
        <v>0</v>
      </c>
      <c r="M16" s="18">
        <f t="shared" si="0"/>
        <v>28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4" sqref="I4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28.9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70</v>
      </c>
      <c r="J4" s="18">
        <f>6</f>
        <v>6</v>
      </c>
      <c r="K4" s="17"/>
      <c r="L4" s="18"/>
      <c r="M4" s="18">
        <f t="shared" si="0"/>
        <v>6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5" t="s">
        <v>80</v>
      </c>
      <c r="F12" s="18">
        <f>5</f>
        <v>5</v>
      </c>
      <c r="G12" s="23"/>
      <c r="H12" s="18"/>
      <c r="I12" s="22"/>
      <c r="J12" s="18"/>
      <c r="K12" s="22"/>
      <c r="L12" s="18"/>
      <c r="M12" s="18">
        <f t="shared" si="0"/>
        <v>5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5</v>
      </c>
      <c r="G16" s="23"/>
      <c r="H16" s="18">
        <f>SUM(H2:H15)</f>
        <v>0</v>
      </c>
      <c r="I16" s="22"/>
      <c r="J16" s="18">
        <f>SUM(J2:J15)</f>
        <v>6</v>
      </c>
      <c r="K16" s="22"/>
      <c r="L16" s="18">
        <f>SUM(L2:L15)</f>
        <v>0</v>
      </c>
      <c r="M16" s="18">
        <f t="shared" si="0"/>
        <v>11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4" sqref="O14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17"/>
      <c r="J4" s="18"/>
      <c r="K4" s="17"/>
      <c r="L4" s="18"/>
      <c r="M4" s="18">
        <f t="shared" si="0"/>
        <v>0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5" t="s">
        <v>80</v>
      </c>
      <c r="F12" s="18">
        <f>5</f>
        <v>5</v>
      </c>
      <c r="G12" s="23"/>
      <c r="H12" s="18"/>
      <c r="I12" s="25" t="s">
        <v>86</v>
      </c>
      <c r="J12" s="18">
        <f>10</f>
        <v>10</v>
      </c>
      <c r="K12" s="22"/>
      <c r="L12" s="18"/>
      <c r="M12" s="18">
        <f t="shared" si="0"/>
        <v>15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5" t="s">
        <v>78</v>
      </c>
      <c r="L13" s="18">
        <f>5</f>
        <v>5</v>
      </c>
      <c r="M13" s="18">
        <f t="shared" si="0"/>
        <v>5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5</v>
      </c>
      <c r="G16" s="23"/>
      <c r="H16" s="18">
        <f>SUM(H2:H15)</f>
        <v>0</v>
      </c>
      <c r="I16" s="22"/>
      <c r="J16" s="18">
        <f>SUM(J2:J15)</f>
        <v>10</v>
      </c>
      <c r="K16" s="22"/>
      <c r="L16" s="18">
        <f>SUM(L2:L15)</f>
        <v>5</v>
      </c>
      <c r="M16" s="18">
        <f t="shared" si="0"/>
        <v>20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J13" sqref="J13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17"/>
      <c r="J4" s="18"/>
      <c r="K4" s="17"/>
      <c r="L4" s="18"/>
      <c r="M4" s="18">
        <f t="shared" si="0"/>
        <v>0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3"/>
      <c r="H12" s="18"/>
      <c r="I12" s="22"/>
      <c r="J12" s="18"/>
      <c r="K12" s="22"/>
      <c r="L12" s="18"/>
      <c r="M12" s="18">
        <f t="shared" si="0"/>
        <v>0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0</v>
      </c>
      <c r="G16" s="23"/>
      <c r="H16" s="18">
        <f>SUM(H2:H15)</f>
        <v>0</v>
      </c>
      <c r="I16" s="22"/>
      <c r="J16" s="18">
        <f>SUM(J2:J15)</f>
        <v>0</v>
      </c>
      <c r="K16" s="22"/>
      <c r="L16" s="18">
        <f>SUM(L2:L15)</f>
        <v>0</v>
      </c>
      <c r="M16" s="18">
        <f t="shared" si="0"/>
        <v>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2" sqref="K1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17"/>
      <c r="J4" s="18"/>
      <c r="K4" s="17"/>
      <c r="L4" s="18"/>
      <c r="M4" s="18">
        <f t="shared" si="0"/>
        <v>0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3"/>
      <c r="H12" s="18"/>
      <c r="I12" s="22"/>
      <c r="J12" s="18"/>
      <c r="K12" s="22"/>
      <c r="L12" s="18"/>
      <c r="M12" s="18">
        <f t="shared" si="0"/>
        <v>0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0</v>
      </c>
      <c r="G16" s="23"/>
      <c r="H16" s="18">
        <f>SUM(H2:H15)</f>
        <v>0</v>
      </c>
      <c r="I16" s="22"/>
      <c r="J16" s="18">
        <f>SUM(J2:J15)</f>
        <v>0</v>
      </c>
      <c r="K16" s="22"/>
      <c r="L16" s="18">
        <f>SUM(L2:L15)</f>
        <v>0</v>
      </c>
      <c r="M16" s="18">
        <f t="shared" si="0"/>
        <v>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I6" sqref="I6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13" width="9.140625" customWidth="1"/>
  </cols>
  <sheetData>
    <row r="1" spans="1:15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5" ht="49.9" customHeight="1" x14ac:dyDescent="0.25">
      <c r="A2" s="87" t="s">
        <v>44</v>
      </c>
      <c r="B2" s="16" t="s">
        <v>45</v>
      </c>
      <c r="C2" s="36"/>
      <c r="D2" s="18"/>
      <c r="E2" s="36"/>
      <c r="F2" s="18"/>
      <c r="G2" s="41" t="s">
        <v>46</v>
      </c>
      <c r="H2" s="18">
        <f>4</f>
        <v>4</v>
      </c>
      <c r="I2" s="36"/>
      <c r="J2" s="18"/>
      <c r="K2" s="36"/>
      <c r="L2" s="18"/>
      <c r="M2" s="18">
        <f>D2+F2+H2+J2+L2</f>
        <v>4</v>
      </c>
    </row>
    <row r="3" spans="1:15" s="1" customFormat="1" x14ac:dyDescent="0.2">
      <c r="A3" s="87"/>
      <c r="B3" s="20" t="s">
        <v>47</v>
      </c>
      <c r="C3" s="24"/>
      <c r="D3" s="18"/>
      <c r="E3" s="24"/>
      <c r="F3" s="18"/>
      <c r="G3" s="24"/>
      <c r="H3" s="18"/>
      <c r="I3" s="24"/>
      <c r="J3" s="18"/>
      <c r="K3" s="24"/>
      <c r="L3" s="18"/>
      <c r="M3" s="18">
        <f t="shared" ref="M3:M16" si="0">D3+F3+H3+J3+L3</f>
        <v>0</v>
      </c>
    </row>
    <row r="4" spans="1:15" s="1" customFormat="1" ht="28.9" customHeight="1" x14ac:dyDescent="0.25">
      <c r="A4" s="87" t="s">
        <v>48</v>
      </c>
      <c r="B4" s="16" t="s">
        <v>45</v>
      </c>
      <c r="C4" s="36"/>
      <c r="D4" s="18"/>
      <c r="E4" s="36"/>
      <c r="F4" s="18"/>
      <c r="G4" s="36"/>
      <c r="H4" s="18"/>
      <c r="I4" s="25" t="s">
        <v>49</v>
      </c>
      <c r="J4" s="18">
        <f>8</f>
        <v>8</v>
      </c>
      <c r="K4" s="36"/>
      <c r="L4" s="18"/>
      <c r="M4" s="18">
        <f t="shared" si="0"/>
        <v>8</v>
      </c>
    </row>
    <row r="5" spans="1:15" s="1" customFormat="1" x14ac:dyDescent="0.2">
      <c r="A5" s="87"/>
      <c r="B5" s="20" t="s">
        <v>47</v>
      </c>
      <c r="C5" s="24"/>
      <c r="D5" s="18"/>
      <c r="E5" s="24"/>
      <c r="F5" s="18"/>
      <c r="G5" s="24"/>
      <c r="H5" s="18"/>
      <c r="I5" s="24"/>
      <c r="J5" s="18"/>
      <c r="K5" s="24"/>
      <c r="L5" s="18"/>
      <c r="M5" s="18">
        <f t="shared" si="0"/>
        <v>0</v>
      </c>
    </row>
    <row r="6" spans="1:15" s="1" customFormat="1" ht="15.6" customHeight="1" x14ac:dyDescent="0.2">
      <c r="A6" s="87" t="s">
        <v>50</v>
      </c>
      <c r="B6" s="20" t="s">
        <v>45</v>
      </c>
      <c r="C6" s="24"/>
      <c r="D6" s="18"/>
      <c r="E6" s="24"/>
      <c r="F6" s="18"/>
      <c r="G6" s="24"/>
      <c r="H6" s="18"/>
      <c r="I6" s="42" t="s">
        <v>51</v>
      </c>
      <c r="J6" s="18">
        <f>5+3</f>
        <v>8</v>
      </c>
      <c r="K6" s="24"/>
      <c r="L6" s="18"/>
      <c r="M6" s="18">
        <f t="shared" si="0"/>
        <v>8</v>
      </c>
      <c r="O6" s="40"/>
    </row>
    <row r="7" spans="1:15" s="1" customFormat="1" x14ac:dyDescent="0.2">
      <c r="A7" s="87"/>
      <c r="B7" s="20" t="s">
        <v>47</v>
      </c>
      <c r="C7" s="24"/>
      <c r="D7" s="18"/>
      <c r="E7" s="24"/>
      <c r="F7" s="18"/>
      <c r="G7" s="24"/>
      <c r="H7" s="18"/>
      <c r="I7" s="24"/>
      <c r="J7" s="18"/>
      <c r="K7" s="24"/>
      <c r="L7" s="18"/>
      <c r="M7" s="18">
        <f t="shared" si="0"/>
        <v>0</v>
      </c>
    </row>
    <row r="8" spans="1:15" s="1" customFormat="1" x14ac:dyDescent="0.2">
      <c r="A8" s="87"/>
      <c r="B8" s="20" t="s">
        <v>52</v>
      </c>
      <c r="C8" s="24"/>
      <c r="D8" s="18"/>
      <c r="E8" s="24"/>
      <c r="F8" s="18"/>
      <c r="G8" s="24"/>
      <c r="H8" s="18"/>
      <c r="I8" s="24"/>
      <c r="J8" s="18"/>
      <c r="K8" s="24"/>
      <c r="L8" s="18"/>
      <c r="M8" s="18">
        <f t="shared" si="0"/>
        <v>0</v>
      </c>
    </row>
    <row r="9" spans="1:15" s="1" customFormat="1" x14ac:dyDescent="0.2">
      <c r="A9" s="83" t="s">
        <v>53</v>
      </c>
      <c r="B9" s="84"/>
      <c r="C9" s="24"/>
      <c r="D9" s="18"/>
      <c r="E9" s="24"/>
      <c r="F9" s="18"/>
      <c r="G9" s="24"/>
      <c r="H9" s="18"/>
      <c r="I9" s="24"/>
      <c r="J9" s="18"/>
      <c r="K9" s="24"/>
      <c r="L9" s="18"/>
      <c r="M9" s="18">
        <f t="shared" si="0"/>
        <v>0</v>
      </c>
    </row>
    <row r="10" spans="1:15" s="1" customFormat="1" x14ac:dyDescent="0.2">
      <c r="A10" s="83" t="s">
        <v>54</v>
      </c>
      <c r="B10" s="84"/>
      <c r="C10" s="24"/>
      <c r="D10" s="18"/>
      <c r="E10" s="24"/>
      <c r="F10" s="18"/>
      <c r="G10" s="24"/>
      <c r="H10" s="18"/>
      <c r="I10" s="24"/>
      <c r="J10" s="18"/>
      <c r="K10" s="24"/>
      <c r="L10" s="18"/>
      <c r="M10" s="18">
        <f t="shared" si="0"/>
        <v>0</v>
      </c>
    </row>
    <row r="11" spans="1:15" s="1" customFormat="1" x14ac:dyDescent="0.2">
      <c r="A11" s="83" t="s">
        <v>55</v>
      </c>
      <c r="B11" s="84"/>
      <c r="C11" s="25" t="s">
        <v>56</v>
      </c>
      <c r="D11" s="18">
        <f>5</f>
        <v>5</v>
      </c>
      <c r="E11" s="25"/>
      <c r="F11" s="18"/>
      <c r="G11" s="25"/>
      <c r="H11" s="18"/>
      <c r="I11" s="25"/>
      <c r="J11" s="18"/>
      <c r="K11" s="25"/>
      <c r="L11" s="18"/>
      <c r="M11" s="18">
        <f t="shared" si="0"/>
        <v>5</v>
      </c>
    </row>
    <row r="12" spans="1:15" s="1" customFormat="1" ht="15.6" customHeight="1" x14ac:dyDescent="0.2">
      <c r="A12" s="83" t="s">
        <v>57</v>
      </c>
      <c r="B12" s="84"/>
      <c r="C12" s="25" t="s">
        <v>58</v>
      </c>
      <c r="D12" s="18">
        <f>25</f>
        <v>25</v>
      </c>
      <c r="E12" s="25" t="s">
        <v>59</v>
      </c>
      <c r="F12" s="18">
        <f>20</f>
        <v>20</v>
      </c>
      <c r="G12" s="25" t="s">
        <v>60</v>
      </c>
      <c r="H12" s="18">
        <f>45</f>
        <v>45</v>
      </c>
      <c r="I12" s="25" t="s">
        <v>58</v>
      </c>
      <c r="J12" s="18">
        <f>25</f>
        <v>25</v>
      </c>
      <c r="K12" s="24"/>
      <c r="L12" s="18"/>
      <c r="M12" s="18">
        <f t="shared" si="0"/>
        <v>115</v>
      </c>
    </row>
    <row r="13" spans="1:15" s="1" customFormat="1" x14ac:dyDescent="0.2">
      <c r="A13" s="85" t="s">
        <v>61</v>
      </c>
      <c r="B13" s="86"/>
      <c r="C13" s="24"/>
      <c r="D13" s="18"/>
      <c r="E13" s="24"/>
      <c r="F13" s="18"/>
      <c r="G13" s="24"/>
      <c r="H13" s="18"/>
      <c r="I13" s="24"/>
      <c r="J13" s="18"/>
      <c r="K13" s="24"/>
      <c r="L13" s="18"/>
      <c r="M13" s="18">
        <f t="shared" si="0"/>
        <v>0</v>
      </c>
    </row>
    <row r="14" spans="1:15" s="1" customFormat="1" x14ac:dyDescent="0.2">
      <c r="A14" s="85" t="s">
        <v>62</v>
      </c>
      <c r="B14" s="86"/>
      <c r="C14" s="24"/>
      <c r="D14" s="18"/>
      <c r="E14" s="24"/>
      <c r="F14" s="18"/>
      <c r="G14" s="24"/>
      <c r="H14" s="18"/>
      <c r="I14" s="24"/>
      <c r="J14" s="18"/>
      <c r="K14" s="24"/>
      <c r="L14" s="18"/>
      <c r="M14" s="18">
        <f t="shared" si="0"/>
        <v>0</v>
      </c>
    </row>
    <row r="15" spans="1:15" s="1" customFormat="1" x14ac:dyDescent="0.2">
      <c r="A15" s="85" t="s">
        <v>63</v>
      </c>
      <c r="B15" s="86"/>
      <c r="C15" s="24"/>
      <c r="D15" s="18"/>
      <c r="E15" s="22"/>
      <c r="F15" s="18"/>
      <c r="G15" s="22"/>
      <c r="H15" s="18"/>
      <c r="I15" s="22"/>
      <c r="J15" s="18"/>
      <c r="K15" s="22"/>
      <c r="L15" s="18"/>
      <c r="M15" s="18">
        <f t="shared" si="0"/>
        <v>0</v>
      </c>
    </row>
    <row r="16" spans="1:15" s="1" customFormat="1" ht="15.75" x14ac:dyDescent="0.25">
      <c r="A16" s="88" t="s">
        <v>38</v>
      </c>
      <c r="B16" s="89"/>
      <c r="C16" s="21"/>
      <c r="D16" s="18">
        <f>SUM(D2:D15)</f>
        <v>30</v>
      </c>
      <c r="E16" s="22"/>
      <c r="F16" s="18">
        <f>SUM(F2:F15)</f>
        <v>20</v>
      </c>
      <c r="G16" s="23"/>
      <c r="H16" s="18">
        <f>SUM(H2:H15)</f>
        <v>49</v>
      </c>
      <c r="I16" s="22"/>
      <c r="J16" s="18">
        <f>SUM(J2:J15)</f>
        <v>41</v>
      </c>
      <c r="K16" s="22"/>
      <c r="L16" s="18">
        <f>SUM(L2:L15)</f>
        <v>0</v>
      </c>
      <c r="M16" s="18">
        <f t="shared" si="0"/>
        <v>140</v>
      </c>
    </row>
    <row r="17" spans="1:14" s="1" customFormat="1" ht="15.75" x14ac:dyDescent="0.25">
      <c r="A17" s="14"/>
      <c r="B17" s="14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</row>
    <row r="18" spans="1:14" s="1" customFormat="1" ht="15.75" x14ac:dyDescent="0.25">
      <c r="A18" s="14"/>
      <c r="B18" s="14"/>
      <c r="C18" s="15" t="s">
        <v>64</v>
      </c>
      <c r="D18" s="15"/>
      <c r="E18" s="15" t="s">
        <v>65</v>
      </c>
      <c r="F18" s="15"/>
      <c r="G18" s="15" t="s">
        <v>66</v>
      </c>
      <c r="H18" s="15"/>
      <c r="I18" s="15" t="s">
        <v>67</v>
      </c>
      <c r="J18" s="15"/>
      <c r="K18" s="15" t="s">
        <v>68</v>
      </c>
      <c r="L18" s="15"/>
      <c r="M18" s="15" t="s">
        <v>38</v>
      </c>
      <c r="N18" s="15"/>
    </row>
    <row r="19" spans="1:14" s="1" customFormat="1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N19" s="15"/>
    </row>
    <row r="20" spans="1:14" s="1" customFormat="1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N20" s="15"/>
    </row>
    <row r="21" spans="1:14" s="1" customFormat="1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N21" s="15"/>
    </row>
    <row r="22" spans="1:14" s="1" customFormat="1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N22" s="15"/>
    </row>
    <row r="23" spans="1:14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4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4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4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4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4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4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4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4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4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3:B33"/>
    <mergeCell ref="A19:A20"/>
    <mergeCell ref="A21:A22"/>
    <mergeCell ref="A23:A25"/>
    <mergeCell ref="A26:B26"/>
    <mergeCell ref="A27:B27"/>
    <mergeCell ref="A32:B32"/>
    <mergeCell ref="A15:B15"/>
    <mergeCell ref="A16:B16"/>
    <mergeCell ref="A29:B29"/>
    <mergeCell ref="A30:B30"/>
    <mergeCell ref="A31:B31"/>
    <mergeCell ref="A28:B28"/>
    <mergeCell ref="A11:B11"/>
    <mergeCell ref="A12:B12"/>
    <mergeCell ref="A13:B13"/>
    <mergeCell ref="A14:B14"/>
    <mergeCell ref="A2:A3"/>
    <mergeCell ref="A4:A5"/>
    <mergeCell ref="A6:A8"/>
    <mergeCell ref="A9:B9"/>
    <mergeCell ref="A10:B10"/>
  </mergeCells>
  <pageMargins left="0.7" right="0.7" top="0.75" bottom="0.75" header="0.3" footer="0.3"/>
  <pageSetup paperSize="9"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2" sqref="O1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41.45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42" t="s">
        <v>117</v>
      </c>
      <c r="H2" s="18">
        <f>10+1</f>
        <v>11</v>
      </c>
      <c r="I2" s="18"/>
      <c r="J2" s="18"/>
      <c r="K2" s="18"/>
      <c r="L2" s="18"/>
      <c r="M2" s="18">
        <f>D2+F2+H2+J2+L2</f>
        <v>11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f t="shared" si="0"/>
        <v>0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">
      <c r="A6" s="87" t="s">
        <v>50</v>
      </c>
      <c r="B6" s="20" t="s">
        <v>45</v>
      </c>
      <c r="C6" s="23"/>
      <c r="D6" s="18"/>
      <c r="E6" s="23"/>
      <c r="F6" s="18"/>
      <c r="G6" s="23"/>
      <c r="H6" s="18"/>
      <c r="I6" s="23"/>
      <c r="J6" s="18"/>
      <c r="K6" s="23"/>
      <c r="L6" s="18"/>
      <c r="M6" s="18">
        <f t="shared" si="0"/>
        <v>0</v>
      </c>
      <c r="N6" s="1"/>
      <c r="O6" s="1"/>
      <c r="P6" s="1"/>
      <c r="Q6" s="1"/>
    </row>
    <row r="7" spans="1:17" ht="36" x14ac:dyDescent="0.2">
      <c r="A7" s="87"/>
      <c r="B7" s="20" t="s">
        <v>47</v>
      </c>
      <c r="C7" s="25" t="s">
        <v>83</v>
      </c>
      <c r="D7" s="18">
        <f>10+4</f>
        <v>14</v>
      </c>
      <c r="E7" s="25"/>
      <c r="F7" s="18"/>
      <c r="G7" s="25"/>
      <c r="H7" s="18"/>
      <c r="I7" s="25"/>
      <c r="J7" s="18"/>
      <c r="K7" s="25"/>
      <c r="L7" s="18"/>
      <c r="M7" s="18">
        <f t="shared" si="0"/>
        <v>14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/>
      <c r="F11" s="18"/>
      <c r="G11" s="25"/>
      <c r="H11" s="18"/>
      <c r="I11" s="25"/>
      <c r="J11" s="18"/>
      <c r="K11" s="25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86</v>
      </c>
      <c r="D12" s="18">
        <f>10</f>
        <v>10</v>
      </c>
      <c r="E12" s="25"/>
      <c r="F12" s="18"/>
      <c r="G12" s="25"/>
      <c r="H12" s="18"/>
      <c r="I12" s="25"/>
      <c r="J12" s="18"/>
      <c r="K12" s="25"/>
      <c r="L12" s="18"/>
      <c r="M12" s="18">
        <f t="shared" si="0"/>
        <v>10</v>
      </c>
      <c r="N12" s="1"/>
      <c r="O12" s="1"/>
      <c r="P12" s="1"/>
      <c r="Q12" s="1"/>
    </row>
    <row r="13" spans="1:17" ht="24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5" t="s">
        <v>118</v>
      </c>
      <c r="L13" s="18">
        <f>5</f>
        <v>5</v>
      </c>
      <c r="M13" s="18">
        <f t="shared" si="0"/>
        <v>5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24</v>
      </c>
      <c r="E16" s="22"/>
      <c r="F16" s="18">
        <f>SUM(F2:F15)</f>
        <v>0</v>
      </c>
      <c r="G16" s="23"/>
      <c r="H16" s="18">
        <f>SUM(H2:H15)</f>
        <v>11</v>
      </c>
      <c r="I16" s="22"/>
      <c r="J16" s="18">
        <f>SUM(J2:J15)</f>
        <v>0</v>
      </c>
      <c r="K16" s="22"/>
      <c r="L16" s="18">
        <f>SUM(L2:L15)</f>
        <v>5</v>
      </c>
      <c r="M16" s="18">
        <f t="shared" si="0"/>
        <v>40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4" sqref="I4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>
        <f>D2+F2+H2+J2+L2</f>
        <v>0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4.9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25" t="s">
        <v>116</v>
      </c>
      <c r="J4" s="18">
        <f>3</f>
        <v>3</v>
      </c>
      <c r="K4" s="18"/>
      <c r="L4" s="18"/>
      <c r="M4" s="18">
        <f t="shared" si="0"/>
        <v>3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">
      <c r="A6" s="87" t="s">
        <v>50</v>
      </c>
      <c r="B6" s="20" t="s">
        <v>45</v>
      </c>
      <c r="C6" s="23"/>
      <c r="D6" s="18"/>
      <c r="E6" s="23"/>
      <c r="F6" s="18"/>
      <c r="G6" s="23"/>
      <c r="H6" s="18"/>
      <c r="I6" s="23"/>
      <c r="J6" s="18"/>
      <c r="K6" s="23"/>
      <c r="L6" s="18"/>
      <c r="M6" s="18">
        <f t="shared" si="0"/>
        <v>0</v>
      </c>
      <c r="N6" s="1"/>
      <c r="O6" s="1"/>
      <c r="P6" s="1"/>
      <c r="Q6" s="1"/>
    </row>
    <row r="7" spans="1:17" x14ac:dyDescent="0.2">
      <c r="A7" s="87"/>
      <c r="B7" s="20" t="s">
        <v>47</v>
      </c>
      <c r="C7" s="23"/>
      <c r="D7" s="18"/>
      <c r="E7" s="23"/>
      <c r="F7" s="18"/>
      <c r="G7" s="23"/>
      <c r="H7" s="18"/>
      <c r="I7" s="23"/>
      <c r="J7" s="18"/>
      <c r="K7" s="23"/>
      <c r="L7" s="18"/>
      <c r="M7" s="18">
        <f t="shared" si="0"/>
        <v>0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ht="24" x14ac:dyDescent="0.25">
      <c r="A10" s="83" t="s">
        <v>54</v>
      </c>
      <c r="B10" s="84"/>
      <c r="C10" s="23"/>
      <c r="D10" s="18"/>
      <c r="E10" s="23"/>
      <c r="F10" s="18"/>
      <c r="G10" s="23"/>
      <c r="H10" s="18"/>
      <c r="J10" s="18"/>
      <c r="K10" s="25" t="s">
        <v>109</v>
      </c>
      <c r="L10" s="18">
        <f>15</f>
        <v>15</v>
      </c>
      <c r="M10" s="18">
        <f t="shared" si="0"/>
        <v>15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/>
      <c r="F11" s="18"/>
      <c r="G11" s="25"/>
      <c r="H11" s="18"/>
      <c r="I11" s="25"/>
      <c r="J11" s="18"/>
      <c r="K11" s="25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80</v>
      </c>
      <c r="D12" s="18">
        <f>5</f>
        <v>5</v>
      </c>
      <c r="E12" s="25" t="s">
        <v>86</v>
      </c>
      <c r="F12" s="18">
        <f>10</f>
        <v>10</v>
      </c>
      <c r="G12" s="25"/>
      <c r="H12" s="18"/>
      <c r="I12" s="25"/>
      <c r="J12" s="18"/>
      <c r="K12" s="25"/>
      <c r="L12" s="18"/>
      <c r="M12" s="18">
        <f t="shared" si="0"/>
        <v>15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5</v>
      </c>
      <c r="E16" s="22"/>
      <c r="F16" s="18">
        <f>SUM(F2:F15)</f>
        <v>10</v>
      </c>
      <c r="G16" s="23"/>
      <c r="H16" s="18">
        <f>SUM(H2:H15)</f>
        <v>0</v>
      </c>
      <c r="I16" s="22"/>
      <c r="J16" s="18">
        <f>SUM(J2:J15)</f>
        <v>3</v>
      </c>
      <c r="K16" s="22"/>
      <c r="L16" s="18">
        <f>SUM(L2:L15)</f>
        <v>15</v>
      </c>
      <c r="M16" s="18">
        <f t="shared" si="0"/>
        <v>33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6" sqref="E6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3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3" ht="40.9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37" t="s">
        <v>69</v>
      </c>
      <c r="H2" s="18">
        <f>15+10+5</f>
        <v>30</v>
      </c>
      <c r="I2" s="18"/>
      <c r="J2" s="18"/>
      <c r="K2" s="18"/>
      <c r="L2" s="18"/>
      <c r="M2" s="18">
        <f>D2+F2+H2+J2+L2</f>
        <v>30</v>
      </c>
    </row>
    <row r="3" spans="1:13" s="1" customFormat="1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</row>
    <row r="4" spans="1:13" s="1" customFormat="1" ht="31.9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25" t="s">
        <v>70</v>
      </c>
      <c r="J4" s="18">
        <f>6</f>
        <v>6</v>
      </c>
      <c r="K4" s="18"/>
      <c r="L4" s="18"/>
      <c r="M4" s="18">
        <f t="shared" si="0"/>
        <v>6</v>
      </c>
    </row>
    <row r="5" spans="1:13" s="1" customFormat="1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</row>
    <row r="6" spans="1:13" s="1" customFormat="1" ht="27.6" customHeight="1" x14ac:dyDescent="0.2">
      <c r="A6" s="87" t="s">
        <v>50</v>
      </c>
      <c r="B6" s="20" t="s">
        <v>45</v>
      </c>
      <c r="C6" s="23"/>
      <c r="D6" s="18"/>
      <c r="E6" s="37" t="s">
        <v>71</v>
      </c>
      <c r="F6" s="18">
        <f>5+8+5+10</f>
        <v>28</v>
      </c>
      <c r="G6" s="23"/>
      <c r="H6" s="18"/>
      <c r="I6" s="42" t="s">
        <v>72</v>
      </c>
      <c r="J6" s="18">
        <f>5+5</f>
        <v>10</v>
      </c>
      <c r="K6" s="23"/>
      <c r="L6" s="18"/>
      <c r="M6" s="18">
        <f t="shared" si="0"/>
        <v>38</v>
      </c>
    </row>
    <row r="7" spans="1:13" s="1" customFormat="1" x14ac:dyDescent="0.2">
      <c r="A7" s="87"/>
      <c r="B7" s="20" t="s">
        <v>47</v>
      </c>
      <c r="C7" s="23"/>
      <c r="D7" s="18"/>
      <c r="E7" s="23"/>
      <c r="F7" s="18"/>
      <c r="G7" s="23"/>
      <c r="H7" s="18"/>
      <c r="I7" s="23"/>
      <c r="J7" s="18"/>
      <c r="K7" s="23"/>
      <c r="L7" s="18"/>
      <c r="M7" s="18">
        <f t="shared" si="0"/>
        <v>0</v>
      </c>
    </row>
    <row r="8" spans="1:13" s="1" customFormat="1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</row>
    <row r="9" spans="1:13" s="1" customFormat="1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</row>
    <row r="10" spans="1:13" s="1" customFormat="1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</row>
    <row r="11" spans="1:13" s="1" customFormat="1" x14ac:dyDescent="0.2">
      <c r="A11" s="83" t="s">
        <v>55</v>
      </c>
      <c r="B11" s="84"/>
      <c r="C11" s="25" t="s">
        <v>73</v>
      </c>
      <c r="D11" s="18">
        <f>15</f>
        <v>15</v>
      </c>
      <c r="E11" s="25" t="s">
        <v>74</v>
      </c>
      <c r="F11" s="18">
        <f>10</f>
        <v>10</v>
      </c>
      <c r="G11" s="25" t="s">
        <v>73</v>
      </c>
      <c r="H11" s="18">
        <f>15</f>
        <v>15</v>
      </c>
      <c r="I11" s="25"/>
      <c r="J11" s="18"/>
      <c r="K11" s="25" t="s">
        <v>75</v>
      </c>
      <c r="L11" s="18">
        <f>15</f>
        <v>15</v>
      </c>
      <c r="M11" s="18">
        <f t="shared" si="0"/>
        <v>55</v>
      </c>
    </row>
    <row r="12" spans="1:13" s="1" customFormat="1" ht="15.6" customHeight="1" x14ac:dyDescent="0.2">
      <c r="A12" s="83" t="s">
        <v>57</v>
      </c>
      <c r="B12" s="84"/>
      <c r="C12" s="25" t="s">
        <v>59</v>
      </c>
      <c r="D12" s="18">
        <f>20</f>
        <v>20</v>
      </c>
      <c r="E12" s="25" t="s">
        <v>58</v>
      </c>
      <c r="F12" s="18">
        <f>25</f>
        <v>25</v>
      </c>
      <c r="G12" s="25" t="s">
        <v>58</v>
      </c>
      <c r="H12" s="18">
        <f>25</f>
        <v>25</v>
      </c>
      <c r="I12" s="25"/>
      <c r="J12" s="18"/>
      <c r="K12" s="25"/>
      <c r="L12" s="18"/>
      <c r="M12" s="18">
        <f t="shared" si="0"/>
        <v>70</v>
      </c>
    </row>
    <row r="13" spans="1:13" s="1" customFormat="1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</row>
    <row r="14" spans="1:13" s="1" customFormat="1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</row>
    <row r="15" spans="1:13" s="1" customFormat="1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</row>
    <row r="16" spans="1:13" s="1" customFormat="1" ht="15.75" x14ac:dyDescent="0.25">
      <c r="A16" s="88" t="s">
        <v>38</v>
      </c>
      <c r="B16" s="89"/>
      <c r="C16" s="21"/>
      <c r="D16" s="18">
        <f>SUM(D2:D15)</f>
        <v>35</v>
      </c>
      <c r="E16" s="22"/>
      <c r="F16" s="18">
        <f>SUM(F2:F15)</f>
        <v>63</v>
      </c>
      <c r="G16" s="23"/>
      <c r="H16" s="18">
        <f>SUM(H2:H15)</f>
        <v>70</v>
      </c>
      <c r="I16" s="22"/>
      <c r="J16" s="18">
        <f>SUM(J2:J15)</f>
        <v>16</v>
      </c>
      <c r="K16" s="22"/>
      <c r="L16" s="18">
        <f>SUM(L2:L15)</f>
        <v>15</v>
      </c>
      <c r="M16" s="18">
        <f t="shared" si="0"/>
        <v>199</v>
      </c>
    </row>
    <row r="17" spans="1:14" s="1" customFormat="1" ht="15.75" x14ac:dyDescent="0.25">
      <c r="A17" s="14"/>
      <c r="B17" s="14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</row>
    <row r="18" spans="1:14" s="1" customFormat="1" ht="15.75" x14ac:dyDescent="0.25">
      <c r="A18" s="14"/>
      <c r="B18" s="14"/>
      <c r="C18" s="15" t="s">
        <v>64</v>
      </c>
      <c r="D18" s="15"/>
      <c r="E18" s="15" t="s">
        <v>65</v>
      </c>
      <c r="F18" s="15"/>
      <c r="G18" s="15" t="s">
        <v>66</v>
      </c>
      <c r="H18" s="15"/>
      <c r="I18" s="15" t="s">
        <v>67</v>
      </c>
      <c r="J18" s="15"/>
      <c r="K18" s="15" t="s">
        <v>68</v>
      </c>
      <c r="L18" s="15"/>
      <c r="M18" s="15" t="s">
        <v>38</v>
      </c>
      <c r="N18" s="15"/>
    </row>
    <row r="19" spans="1:14" s="1" customFormat="1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N19" s="15"/>
    </row>
    <row r="20" spans="1:14" s="1" customFormat="1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N20" s="15"/>
    </row>
    <row r="21" spans="1:14" s="1" customFormat="1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N21" s="15"/>
    </row>
    <row r="22" spans="1:14" s="1" customFormat="1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N22" s="15"/>
    </row>
    <row r="23" spans="1:14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4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4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4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4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4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4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4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4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4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P12" sqref="P1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45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42" t="s">
        <v>76</v>
      </c>
      <c r="H2" s="18">
        <f>5</f>
        <v>5</v>
      </c>
      <c r="I2" s="18"/>
      <c r="J2" s="18"/>
      <c r="K2" s="18"/>
      <c r="L2" s="18"/>
      <c r="M2" s="18">
        <f>D2+F2+H2+J2+L2</f>
        <v>5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4.15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25" t="s">
        <v>77</v>
      </c>
      <c r="J4" s="18">
        <f>14</f>
        <v>14</v>
      </c>
      <c r="K4" s="18"/>
      <c r="L4" s="18"/>
      <c r="M4" s="18">
        <f t="shared" si="0"/>
        <v>14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">
      <c r="A6" s="87" t="s">
        <v>50</v>
      </c>
      <c r="B6" s="20" t="s">
        <v>45</v>
      </c>
      <c r="C6" s="23"/>
      <c r="D6" s="18"/>
      <c r="E6" s="23"/>
      <c r="F6" s="18"/>
      <c r="G6" s="23"/>
      <c r="H6" s="18"/>
      <c r="I6" s="23"/>
      <c r="J6" s="18"/>
      <c r="K6" s="23"/>
      <c r="L6" s="18"/>
      <c r="M6" s="18">
        <f t="shared" si="0"/>
        <v>0</v>
      </c>
      <c r="N6" s="1"/>
      <c r="O6" s="1"/>
      <c r="P6" s="1"/>
      <c r="Q6" s="1"/>
    </row>
    <row r="7" spans="1:17" x14ac:dyDescent="0.2">
      <c r="A7" s="87"/>
      <c r="B7" s="20" t="s">
        <v>47</v>
      </c>
      <c r="C7" s="23"/>
      <c r="D7" s="18"/>
      <c r="E7" s="23"/>
      <c r="F7" s="18"/>
      <c r="G7" s="23"/>
      <c r="H7" s="18"/>
      <c r="I7" s="23"/>
      <c r="J7" s="18"/>
      <c r="K7" s="23"/>
      <c r="L7" s="18"/>
      <c r="M7" s="18">
        <f t="shared" si="0"/>
        <v>0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 t="s">
        <v>56</v>
      </c>
      <c r="F11" s="18">
        <f>5</f>
        <v>5</v>
      </c>
      <c r="G11" s="25" t="s">
        <v>74</v>
      </c>
      <c r="H11" s="18">
        <f>10</f>
        <v>10</v>
      </c>
      <c r="I11" s="25"/>
      <c r="J11" s="18"/>
      <c r="K11" s="25" t="s">
        <v>78</v>
      </c>
      <c r="L11" s="18">
        <f>5</f>
        <v>5</v>
      </c>
      <c r="M11" s="18">
        <f t="shared" si="0"/>
        <v>20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79</v>
      </c>
      <c r="D12" s="18">
        <f>15</f>
        <v>15</v>
      </c>
      <c r="E12" s="25" t="s">
        <v>79</v>
      </c>
      <c r="F12" s="18">
        <f>15</f>
        <v>15</v>
      </c>
      <c r="G12" s="25" t="s">
        <v>60</v>
      </c>
      <c r="H12" s="18">
        <f>45</f>
        <v>45</v>
      </c>
      <c r="I12" s="25" t="s">
        <v>80</v>
      </c>
      <c r="J12" s="18">
        <f>5</f>
        <v>5</v>
      </c>
      <c r="K12" s="25"/>
      <c r="L12" s="18"/>
      <c r="M12" s="18">
        <f t="shared" si="0"/>
        <v>80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15</v>
      </c>
      <c r="E16" s="22"/>
      <c r="F16" s="18">
        <f>SUM(F2:F15)</f>
        <v>20</v>
      </c>
      <c r="G16" s="23"/>
      <c r="H16" s="18">
        <f>SUM(H2:H15)</f>
        <v>60</v>
      </c>
      <c r="I16" s="22"/>
      <c r="J16" s="18">
        <f>SUM(J2:J15)</f>
        <v>19</v>
      </c>
      <c r="K16" s="22"/>
      <c r="L16" s="18">
        <f>SUM(L2:L15)</f>
        <v>5</v>
      </c>
      <c r="M16" s="18">
        <f t="shared" si="0"/>
        <v>119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2" sqref="O1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35"/>
      <c r="D2" s="18"/>
      <c r="E2" s="35"/>
      <c r="F2" s="18"/>
      <c r="G2" s="35"/>
      <c r="H2" s="18"/>
      <c r="I2" s="35"/>
      <c r="J2" s="18"/>
      <c r="K2" s="35"/>
      <c r="L2" s="18"/>
      <c r="M2" s="18">
        <f>D2+F2+H2+J2+L2</f>
        <v>0</v>
      </c>
    </row>
    <row r="3" spans="1:17" x14ac:dyDescent="0.2">
      <c r="A3" s="87"/>
      <c r="B3" s="20" t="s">
        <v>47</v>
      </c>
      <c r="C3" s="25"/>
      <c r="D3" s="18"/>
      <c r="E3" s="25"/>
      <c r="F3" s="18"/>
      <c r="G3" s="25"/>
      <c r="H3" s="18"/>
      <c r="I3" s="25"/>
      <c r="J3" s="18"/>
      <c r="K3" s="25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36" customHeight="1" x14ac:dyDescent="0.25">
      <c r="A4" s="87" t="s">
        <v>48</v>
      </c>
      <c r="B4" s="16" t="s">
        <v>45</v>
      </c>
      <c r="C4" s="35"/>
      <c r="D4" s="18"/>
      <c r="E4" s="35"/>
      <c r="F4" s="18"/>
      <c r="G4" s="35"/>
      <c r="H4" s="18"/>
      <c r="I4" s="25" t="s">
        <v>49</v>
      </c>
      <c r="J4" s="18">
        <f>8</f>
        <v>8</v>
      </c>
      <c r="K4" s="35"/>
      <c r="L4" s="18"/>
      <c r="M4" s="18">
        <f t="shared" si="0"/>
        <v>8</v>
      </c>
      <c r="N4" s="1"/>
      <c r="O4" s="1"/>
      <c r="P4" s="1"/>
      <c r="Q4" s="1"/>
    </row>
    <row r="5" spans="1:17" x14ac:dyDescent="0.2">
      <c r="A5" s="87"/>
      <c r="B5" s="20" t="s">
        <v>47</v>
      </c>
      <c r="C5" s="25"/>
      <c r="D5" s="18"/>
      <c r="E5" s="25"/>
      <c r="F5" s="18"/>
      <c r="G5" s="25"/>
      <c r="H5" s="18"/>
      <c r="I5" s="25"/>
      <c r="J5" s="18"/>
      <c r="K5" s="25"/>
      <c r="L5" s="18"/>
      <c r="M5" s="18">
        <f t="shared" si="0"/>
        <v>0</v>
      </c>
      <c r="N5" s="1"/>
      <c r="O5" s="1"/>
      <c r="P5" s="1"/>
      <c r="Q5" s="1"/>
    </row>
    <row r="6" spans="1:17" ht="69.599999999999994" customHeight="1" x14ac:dyDescent="0.2">
      <c r="A6" s="87" t="s">
        <v>50</v>
      </c>
      <c r="B6" s="20" t="s">
        <v>45</v>
      </c>
      <c r="C6" s="25" t="s">
        <v>81</v>
      </c>
      <c r="D6" s="18">
        <f>5+10</f>
        <v>15</v>
      </c>
      <c r="E6" s="25"/>
      <c r="F6" s="18"/>
      <c r="G6" s="25"/>
      <c r="H6" s="18"/>
      <c r="I6" s="42" t="s">
        <v>82</v>
      </c>
      <c r="J6" s="18">
        <f>5+1</f>
        <v>6</v>
      </c>
      <c r="K6" s="25"/>
      <c r="L6" s="18"/>
      <c r="M6" s="18">
        <f t="shared" si="0"/>
        <v>21</v>
      </c>
      <c r="N6" s="1"/>
      <c r="O6" s="1"/>
      <c r="P6" s="1"/>
      <c r="Q6" s="1"/>
    </row>
    <row r="7" spans="1:17" ht="36" x14ac:dyDescent="0.2">
      <c r="A7" s="87"/>
      <c r="B7" s="20" t="s">
        <v>47</v>
      </c>
      <c r="C7" s="25" t="s">
        <v>83</v>
      </c>
      <c r="D7" s="18">
        <f>10+4</f>
        <v>14</v>
      </c>
      <c r="E7" s="25"/>
      <c r="F7" s="18"/>
      <c r="G7" s="25"/>
      <c r="H7" s="18"/>
      <c r="I7" s="25"/>
      <c r="J7" s="18"/>
      <c r="K7" s="25"/>
      <c r="L7" s="18"/>
      <c r="M7" s="18">
        <f t="shared" si="0"/>
        <v>14</v>
      </c>
      <c r="N7" s="1"/>
      <c r="O7" s="1"/>
      <c r="P7" s="1"/>
      <c r="Q7" s="1"/>
    </row>
    <row r="8" spans="1:17" x14ac:dyDescent="0.2">
      <c r="A8" s="87"/>
      <c r="B8" s="20" t="s">
        <v>52</v>
      </c>
      <c r="C8" s="25"/>
      <c r="D8" s="18"/>
      <c r="E8" s="25"/>
      <c r="F8" s="18"/>
      <c r="G8" s="25"/>
      <c r="H8" s="18"/>
      <c r="I8" s="25"/>
      <c r="J8" s="18"/>
      <c r="K8" s="25"/>
      <c r="L8" s="18"/>
      <c r="M8" s="18">
        <f t="shared" si="0"/>
        <v>0</v>
      </c>
      <c r="N8" s="1"/>
      <c r="O8" s="1"/>
      <c r="P8" s="1"/>
      <c r="Q8" s="1"/>
    </row>
    <row r="9" spans="1:17" ht="41.45" customHeight="1" x14ac:dyDescent="0.2">
      <c r="A9" s="83" t="s">
        <v>53</v>
      </c>
      <c r="B9" s="84"/>
      <c r="C9" s="25" t="s">
        <v>84</v>
      </c>
      <c r="D9" s="18">
        <f>5+6</f>
        <v>11</v>
      </c>
      <c r="E9" s="25"/>
      <c r="F9" s="18"/>
      <c r="G9" s="25"/>
      <c r="H9" s="18"/>
      <c r="I9" s="25"/>
      <c r="J9" s="18"/>
      <c r="K9" s="25"/>
      <c r="L9" s="18"/>
      <c r="M9" s="18">
        <f t="shared" si="0"/>
        <v>11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5"/>
      <c r="D10" s="18"/>
      <c r="E10" s="25"/>
      <c r="F10" s="18"/>
      <c r="G10" s="25"/>
      <c r="H10" s="18"/>
      <c r="I10" s="25"/>
      <c r="J10" s="18"/>
      <c r="K10" s="25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 t="s">
        <v>74</v>
      </c>
      <c r="D11" s="18">
        <f>10</f>
        <v>10</v>
      </c>
      <c r="E11" s="25"/>
      <c r="F11" s="18"/>
      <c r="G11" s="25"/>
      <c r="H11" s="18"/>
      <c r="I11" s="25" t="s">
        <v>56</v>
      </c>
      <c r="J11" s="18">
        <f>5</f>
        <v>5</v>
      </c>
      <c r="K11" s="25"/>
      <c r="L11" s="18"/>
      <c r="M11" s="18">
        <f t="shared" si="0"/>
        <v>15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85</v>
      </c>
      <c r="D12" s="18">
        <f>30</f>
        <v>30</v>
      </c>
      <c r="E12" s="25" t="s">
        <v>58</v>
      </c>
      <c r="F12" s="18">
        <f>30</f>
        <v>30</v>
      </c>
      <c r="G12" s="25" t="s">
        <v>86</v>
      </c>
      <c r="H12" s="18">
        <f>10</f>
        <v>10</v>
      </c>
      <c r="I12" s="25" t="s">
        <v>79</v>
      </c>
      <c r="J12" s="18">
        <f>15</f>
        <v>15</v>
      </c>
      <c r="K12" s="25"/>
      <c r="L12" s="18"/>
      <c r="M12" s="18">
        <f t="shared" si="0"/>
        <v>85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5"/>
      <c r="D13" s="18"/>
      <c r="E13" s="25"/>
      <c r="F13" s="18"/>
      <c r="G13" s="25"/>
      <c r="H13" s="18"/>
      <c r="I13" s="25"/>
      <c r="J13" s="18"/>
      <c r="K13" s="25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5"/>
      <c r="D14" s="18"/>
      <c r="E14" s="25"/>
      <c r="F14" s="18"/>
      <c r="G14" s="25"/>
      <c r="H14" s="18"/>
      <c r="I14" s="25"/>
      <c r="J14" s="18"/>
      <c r="K14" s="25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5"/>
      <c r="D15" s="18"/>
      <c r="E15" s="25"/>
      <c r="F15" s="18"/>
      <c r="G15" s="25"/>
      <c r="H15" s="18"/>
      <c r="I15" s="25"/>
      <c r="J15" s="18"/>
      <c r="K15" s="25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80</v>
      </c>
      <c r="E16" s="22"/>
      <c r="F16" s="18">
        <f>SUM(F2:F15)</f>
        <v>30</v>
      </c>
      <c r="G16" s="23"/>
      <c r="H16" s="18">
        <f>SUM(H2:H15)</f>
        <v>10</v>
      </c>
      <c r="I16" s="22"/>
      <c r="J16" s="18">
        <f>SUM(J2:J15)</f>
        <v>34</v>
      </c>
      <c r="K16" s="22"/>
      <c r="L16" s="18">
        <f>SUM(L2:L15)</f>
        <v>0</v>
      </c>
      <c r="M16" s="18">
        <f t="shared" si="0"/>
        <v>154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2" sqref="I2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49.15" customHeight="1" x14ac:dyDescent="0.25">
      <c r="A2" s="87" t="s">
        <v>44</v>
      </c>
      <c r="B2" s="16" t="s">
        <v>45</v>
      </c>
      <c r="C2" s="18"/>
      <c r="D2" s="18"/>
      <c r="E2" s="18"/>
      <c r="F2" s="18"/>
      <c r="G2" s="42" t="s">
        <v>87</v>
      </c>
      <c r="H2" s="18">
        <f>15+1</f>
        <v>16</v>
      </c>
      <c r="I2" s="37" t="s">
        <v>88</v>
      </c>
      <c r="J2" s="18">
        <f>15+1</f>
        <v>16</v>
      </c>
      <c r="K2" s="18"/>
      <c r="L2" s="18"/>
      <c r="M2" s="18">
        <f>D2+F2+H2+J2+L2</f>
        <v>32</v>
      </c>
    </row>
    <row r="3" spans="1:17" x14ac:dyDescent="0.2">
      <c r="A3" s="87"/>
      <c r="B3" s="20" t="s">
        <v>47</v>
      </c>
      <c r="C3" s="23"/>
      <c r="D3" s="18"/>
      <c r="E3" s="23"/>
      <c r="F3" s="18"/>
      <c r="G3" s="23"/>
      <c r="H3" s="18"/>
      <c r="I3" s="23"/>
      <c r="J3" s="18"/>
      <c r="K3" s="23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50.45" customHeight="1" x14ac:dyDescent="0.25">
      <c r="A4" s="87" t="s">
        <v>48</v>
      </c>
      <c r="B4" s="16" t="s">
        <v>45</v>
      </c>
      <c r="C4" s="18"/>
      <c r="D4" s="18"/>
      <c r="E4" s="18"/>
      <c r="F4" s="18"/>
      <c r="G4" s="18"/>
      <c r="H4" s="18"/>
      <c r="I4" s="25" t="s">
        <v>89</v>
      </c>
      <c r="J4" s="18">
        <f>7</f>
        <v>7</v>
      </c>
      <c r="K4" s="18"/>
      <c r="L4" s="18"/>
      <c r="M4" s="18">
        <f t="shared" si="0"/>
        <v>7</v>
      </c>
      <c r="N4" s="1"/>
      <c r="O4" s="1"/>
      <c r="P4" s="1"/>
      <c r="Q4" s="1"/>
    </row>
    <row r="5" spans="1:17" x14ac:dyDescent="0.2">
      <c r="A5" s="87"/>
      <c r="B5" s="20" t="s">
        <v>47</v>
      </c>
      <c r="C5" s="23"/>
      <c r="D5" s="18"/>
      <c r="E5" s="23"/>
      <c r="F5" s="18"/>
      <c r="G5" s="23"/>
      <c r="H5" s="18"/>
      <c r="I5" s="23"/>
      <c r="J5" s="18"/>
      <c r="K5" s="23"/>
      <c r="L5" s="18"/>
      <c r="M5" s="18">
        <f t="shared" si="0"/>
        <v>0</v>
      </c>
      <c r="N5" s="1"/>
      <c r="O5" s="1"/>
      <c r="P5" s="1"/>
      <c r="Q5" s="1"/>
    </row>
    <row r="6" spans="1:17" ht="30.6" customHeight="1" x14ac:dyDescent="0.2">
      <c r="A6" s="87" t="s">
        <v>50</v>
      </c>
      <c r="B6" s="20" t="s">
        <v>45</v>
      </c>
      <c r="C6" s="25" t="s">
        <v>90</v>
      </c>
      <c r="D6" s="18">
        <f>5+9</f>
        <v>14</v>
      </c>
      <c r="E6" s="37" t="s">
        <v>91</v>
      </c>
      <c r="F6" s="18">
        <f>5+12</f>
        <v>17</v>
      </c>
      <c r="G6" s="23"/>
      <c r="H6" s="18"/>
      <c r="I6" s="42" t="s">
        <v>92</v>
      </c>
      <c r="J6" s="18">
        <f>5+6</f>
        <v>11</v>
      </c>
      <c r="K6" s="23"/>
      <c r="L6" s="18"/>
      <c r="M6" s="18">
        <f t="shared" si="0"/>
        <v>42</v>
      </c>
      <c r="N6" s="1"/>
      <c r="O6" s="1"/>
      <c r="P6" s="1"/>
      <c r="Q6" s="1"/>
    </row>
    <row r="7" spans="1:17" ht="36" x14ac:dyDescent="0.2">
      <c r="A7" s="87"/>
      <c r="B7" s="20" t="s">
        <v>47</v>
      </c>
      <c r="C7" s="25" t="s">
        <v>93</v>
      </c>
      <c r="D7" s="18">
        <f>10+11</f>
        <v>21</v>
      </c>
      <c r="E7" s="25"/>
      <c r="F7" s="18"/>
      <c r="G7" s="25"/>
      <c r="H7" s="18"/>
      <c r="I7" s="25"/>
      <c r="J7" s="18"/>
      <c r="K7" s="25"/>
      <c r="L7" s="18"/>
      <c r="M7" s="18">
        <f t="shared" si="0"/>
        <v>21</v>
      </c>
      <c r="N7" s="1"/>
      <c r="O7" s="1"/>
      <c r="P7" s="1"/>
      <c r="Q7" s="1"/>
    </row>
    <row r="8" spans="1:17" x14ac:dyDescent="0.2">
      <c r="A8" s="87"/>
      <c r="B8" s="20" t="s">
        <v>52</v>
      </c>
      <c r="C8" s="23"/>
      <c r="D8" s="18"/>
      <c r="E8" s="23"/>
      <c r="F8" s="18"/>
      <c r="G8" s="23"/>
      <c r="H8" s="18"/>
      <c r="I8" s="23"/>
      <c r="J8" s="18"/>
      <c r="K8" s="23"/>
      <c r="L8" s="18"/>
      <c r="M8" s="18">
        <f t="shared" si="0"/>
        <v>0</v>
      </c>
      <c r="N8" s="1"/>
      <c r="O8" s="1"/>
      <c r="P8" s="1"/>
      <c r="Q8" s="1"/>
    </row>
    <row r="9" spans="1:17" x14ac:dyDescent="0.2">
      <c r="A9" s="83" t="s">
        <v>53</v>
      </c>
      <c r="B9" s="84"/>
      <c r="C9" s="23"/>
      <c r="D9" s="18"/>
      <c r="E9" s="23"/>
      <c r="F9" s="18"/>
      <c r="G9" s="23"/>
      <c r="H9" s="18"/>
      <c r="I9" s="23"/>
      <c r="J9" s="18"/>
      <c r="K9" s="23"/>
      <c r="L9" s="18"/>
      <c r="M9" s="18">
        <f t="shared" si="0"/>
        <v>0</v>
      </c>
      <c r="N9" s="1"/>
      <c r="O9" s="1"/>
      <c r="P9" s="1"/>
      <c r="Q9" s="1"/>
    </row>
    <row r="10" spans="1:17" x14ac:dyDescent="0.2">
      <c r="A10" s="83" t="s">
        <v>54</v>
      </c>
      <c r="B10" s="84"/>
      <c r="C10" s="23"/>
      <c r="D10" s="18"/>
      <c r="E10" s="23"/>
      <c r="F10" s="18"/>
      <c r="G10" s="23"/>
      <c r="H10" s="18"/>
      <c r="I10" s="23"/>
      <c r="J10" s="18"/>
      <c r="K10" s="23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/>
      <c r="F11" s="18"/>
      <c r="G11" s="25" t="s">
        <v>56</v>
      </c>
      <c r="H11" s="18">
        <f>5</f>
        <v>5</v>
      </c>
      <c r="I11" s="25" t="s">
        <v>74</v>
      </c>
      <c r="J11" s="18">
        <f>10</f>
        <v>10</v>
      </c>
      <c r="K11" s="25"/>
      <c r="L11" s="18"/>
      <c r="M11" s="18">
        <f t="shared" si="0"/>
        <v>15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5" t="s">
        <v>80</v>
      </c>
      <c r="D12" s="18">
        <f>5</f>
        <v>5</v>
      </c>
      <c r="E12" s="25" t="s">
        <v>80</v>
      </c>
      <c r="F12" s="18">
        <f>5</f>
        <v>5</v>
      </c>
      <c r="G12" s="25"/>
      <c r="H12" s="18"/>
      <c r="I12" s="25"/>
      <c r="J12" s="18"/>
      <c r="K12" s="25"/>
      <c r="L12" s="18"/>
      <c r="M12" s="18">
        <f t="shared" si="0"/>
        <v>10</v>
      </c>
      <c r="N12" s="1"/>
      <c r="O12" s="1"/>
      <c r="P12" s="1"/>
      <c r="Q12" s="1"/>
    </row>
    <row r="13" spans="1:17" x14ac:dyDescent="0.2">
      <c r="A13" s="85" t="s">
        <v>61</v>
      </c>
      <c r="B13" s="86"/>
      <c r="C13" s="23"/>
      <c r="D13" s="18"/>
      <c r="E13" s="23"/>
      <c r="F13" s="18"/>
      <c r="G13" s="23"/>
      <c r="H13" s="18"/>
      <c r="I13" s="23"/>
      <c r="J13" s="18"/>
      <c r="K13" s="23"/>
      <c r="L13" s="18"/>
      <c r="M13" s="18">
        <f t="shared" si="0"/>
        <v>0</v>
      </c>
      <c r="N13" s="1"/>
      <c r="O13" s="1"/>
      <c r="P13" s="1"/>
      <c r="Q13" s="1"/>
    </row>
    <row r="14" spans="1:17" x14ac:dyDescent="0.2">
      <c r="A14" s="85" t="s">
        <v>62</v>
      </c>
      <c r="B14" s="86"/>
      <c r="C14" s="23"/>
      <c r="D14" s="18"/>
      <c r="E14" s="23"/>
      <c r="F14" s="18"/>
      <c r="G14" s="23"/>
      <c r="H14" s="18"/>
      <c r="I14" s="23"/>
      <c r="J14" s="18"/>
      <c r="K14" s="23"/>
      <c r="L14" s="18"/>
      <c r="M14" s="18">
        <f t="shared" si="0"/>
        <v>0</v>
      </c>
      <c r="N14" s="1"/>
      <c r="O14" s="1"/>
      <c r="P14" s="1"/>
      <c r="Q14" s="1"/>
    </row>
    <row r="15" spans="1:17" x14ac:dyDescent="0.2">
      <c r="A15" s="85" t="s">
        <v>63</v>
      </c>
      <c r="B15" s="86"/>
      <c r="C15" s="23"/>
      <c r="D15" s="18"/>
      <c r="E15" s="23"/>
      <c r="F15" s="18"/>
      <c r="G15" s="23"/>
      <c r="H15" s="18"/>
      <c r="I15" s="23"/>
      <c r="J15" s="18"/>
      <c r="K15" s="23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40</v>
      </c>
      <c r="E16" s="22"/>
      <c r="F16" s="18">
        <f>SUM(F2:F15)</f>
        <v>22</v>
      </c>
      <c r="G16" s="23"/>
      <c r="H16" s="18">
        <f>SUM(H2:H15)</f>
        <v>21</v>
      </c>
      <c r="I16" s="22"/>
      <c r="J16" s="18">
        <f>SUM(J2:J15)</f>
        <v>44</v>
      </c>
      <c r="K16" s="22"/>
      <c r="L16" s="18">
        <f>SUM(L2:L15)</f>
        <v>0</v>
      </c>
      <c r="M16" s="18">
        <f t="shared" si="0"/>
        <v>127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1" sqref="K11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28.15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25" t="s">
        <v>89</v>
      </c>
      <c r="J4" s="18">
        <f>7</f>
        <v>7</v>
      </c>
      <c r="K4" s="17"/>
      <c r="L4" s="18"/>
      <c r="M4" s="18">
        <f t="shared" si="0"/>
        <v>7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22"/>
      <c r="J6" s="18"/>
      <c r="K6" s="22"/>
      <c r="L6" s="18"/>
      <c r="M6" s="18">
        <f t="shared" si="0"/>
        <v>0</v>
      </c>
      <c r="N6" s="1"/>
      <c r="O6" s="1"/>
      <c r="P6" s="1"/>
      <c r="Q6" s="1"/>
    </row>
    <row r="7" spans="1:17" ht="15.75" x14ac:dyDescent="0.25">
      <c r="A7" s="87"/>
      <c r="B7" s="20" t="s">
        <v>47</v>
      </c>
      <c r="C7" s="21"/>
      <c r="D7" s="18"/>
      <c r="E7" s="22"/>
      <c r="F7" s="18"/>
      <c r="G7" s="23"/>
      <c r="H7" s="18"/>
      <c r="I7" s="22"/>
      <c r="J7" s="18"/>
      <c r="K7" s="22"/>
      <c r="L7" s="18"/>
      <c r="M7" s="18">
        <f t="shared" si="0"/>
        <v>0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5" t="s">
        <v>73</v>
      </c>
      <c r="F11" s="18">
        <f>15</f>
        <v>15</v>
      </c>
      <c r="G11" s="25" t="s">
        <v>74</v>
      </c>
      <c r="H11" s="18">
        <f>10</f>
        <v>10</v>
      </c>
      <c r="I11" s="25" t="s">
        <v>73</v>
      </c>
      <c r="J11" s="18">
        <f>15</f>
        <v>15</v>
      </c>
      <c r="K11" s="25" t="s">
        <v>94</v>
      </c>
      <c r="L11" s="18">
        <f>10</f>
        <v>10</v>
      </c>
      <c r="M11" s="18">
        <f t="shared" si="0"/>
        <v>50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5" t="s">
        <v>58</v>
      </c>
      <c r="F12" s="18">
        <f>25</f>
        <v>25</v>
      </c>
      <c r="G12" s="25" t="s">
        <v>80</v>
      </c>
      <c r="H12" s="18">
        <f>5</f>
        <v>5</v>
      </c>
      <c r="I12" s="25" t="s">
        <v>80</v>
      </c>
      <c r="J12" s="18">
        <f>5</f>
        <v>5</v>
      </c>
      <c r="K12" s="22"/>
      <c r="L12" s="18"/>
      <c r="M12" s="18">
        <f t="shared" si="0"/>
        <v>35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0</v>
      </c>
      <c r="E16" s="22"/>
      <c r="F16" s="18">
        <f>SUM(F2:F15)</f>
        <v>40</v>
      </c>
      <c r="G16" s="23"/>
      <c r="H16" s="18">
        <f>SUM(H2:H15)</f>
        <v>15</v>
      </c>
      <c r="I16" s="22"/>
      <c r="J16" s="18">
        <f>SUM(J2:J15)</f>
        <v>27</v>
      </c>
      <c r="K16" s="22"/>
      <c r="L16" s="18">
        <f>SUM(L2:L15)</f>
        <v>10</v>
      </c>
      <c r="M16" s="18">
        <f t="shared" si="0"/>
        <v>92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3" sqref="O13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43.9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42" t="s">
        <v>95</v>
      </c>
      <c r="H2" s="18">
        <f>2</f>
        <v>2</v>
      </c>
      <c r="I2" s="17"/>
      <c r="J2" s="18"/>
      <c r="K2" s="17"/>
      <c r="L2" s="18"/>
      <c r="M2" s="18">
        <f>D2+F2+H2+J2+L2</f>
        <v>2</v>
      </c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17"/>
      <c r="J4" s="18"/>
      <c r="K4" s="17"/>
      <c r="L4" s="18"/>
      <c r="M4" s="18">
        <f t="shared" si="0"/>
        <v>0</v>
      </c>
      <c r="N4" s="1"/>
      <c r="O4" s="1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1"/>
      <c r="P5" s="1"/>
      <c r="Q5" s="1"/>
    </row>
    <row r="6" spans="1:17" ht="15.6" customHeight="1" x14ac:dyDescent="0.25">
      <c r="A6" s="87" t="s">
        <v>50</v>
      </c>
      <c r="B6" s="20" t="s">
        <v>45</v>
      </c>
      <c r="C6" s="21"/>
      <c r="D6" s="18"/>
      <c r="E6" s="22"/>
      <c r="F6" s="18"/>
      <c r="G6" s="23"/>
      <c r="H6" s="18"/>
      <c r="I6" s="42" t="s">
        <v>96</v>
      </c>
      <c r="J6" s="18">
        <f>5+2</f>
        <v>7</v>
      </c>
      <c r="K6" s="22"/>
      <c r="L6" s="18"/>
      <c r="M6" s="18">
        <f t="shared" si="0"/>
        <v>7</v>
      </c>
      <c r="N6" s="1"/>
      <c r="O6" s="1"/>
      <c r="P6" s="1"/>
      <c r="Q6" s="1"/>
    </row>
    <row r="7" spans="1:17" ht="36" x14ac:dyDescent="0.2">
      <c r="A7" s="87"/>
      <c r="B7" s="20" t="s">
        <v>47</v>
      </c>
      <c r="C7" s="24" t="s">
        <v>97</v>
      </c>
      <c r="D7" s="18">
        <f>10+1</f>
        <v>11</v>
      </c>
      <c r="E7" s="22"/>
      <c r="F7" s="18"/>
      <c r="G7" s="23"/>
      <c r="H7" s="18"/>
      <c r="I7" s="22"/>
      <c r="J7" s="18"/>
      <c r="K7" s="22"/>
      <c r="L7" s="18"/>
      <c r="M7" s="18">
        <f t="shared" si="0"/>
        <v>11</v>
      </c>
      <c r="N7" s="1"/>
      <c r="O7" s="1"/>
      <c r="P7" s="1"/>
      <c r="Q7" s="1"/>
    </row>
    <row r="8" spans="1:17" ht="15.75" x14ac:dyDescent="0.25">
      <c r="A8" s="87"/>
      <c r="B8" s="20" t="s">
        <v>52</v>
      </c>
      <c r="C8" s="21"/>
      <c r="D8" s="18"/>
      <c r="E8" s="22"/>
      <c r="F8" s="18"/>
      <c r="G8" s="23"/>
      <c r="H8" s="18"/>
      <c r="I8" s="22"/>
      <c r="J8" s="18"/>
      <c r="K8" s="22"/>
      <c r="L8" s="18"/>
      <c r="M8" s="18">
        <f t="shared" si="0"/>
        <v>0</v>
      </c>
      <c r="N8" s="1"/>
      <c r="O8" s="1"/>
      <c r="P8" s="1"/>
      <c r="Q8" s="1"/>
    </row>
    <row r="9" spans="1:17" ht="15.75" x14ac:dyDescent="0.25">
      <c r="A9" s="83" t="s">
        <v>53</v>
      </c>
      <c r="B9" s="84"/>
      <c r="C9" s="21"/>
      <c r="D9" s="18"/>
      <c r="E9" s="22"/>
      <c r="F9" s="18"/>
      <c r="G9" s="23"/>
      <c r="H9" s="18"/>
      <c r="I9" s="22"/>
      <c r="J9" s="18"/>
      <c r="K9" s="22"/>
      <c r="L9" s="18"/>
      <c r="M9" s="18">
        <f t="shared" si="0"/>
        <v>0</v>
      </c>
      <c r="N9" s="1"/>
      <c r="O9" s="1"/>
      <c r="P9" s="1"/>
      <c r="Q9" s="1"/>
    </row>
    <row r="10" spans="1:17" ht="15.75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2"/>
      <c r="L10" s="18"/>
      <c r="M10" s="18">
        <f t="shared" si="0"/>
        <v>0</v>
      </c>
      <c r="N10" s="1"/>
      <c r="O10" s="1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1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3"/>
      <c r="H12" s="18"/>
      <c r="I12" s="42" t="s">
        <v>86</v>
      </c>
      <c r="J12" s="18">
        <f>10</f>
        <v>10</v>
      </c>
      <c r="K12" s="22"/>
      <c r="L12" s="18"/>
      <c r="M12" s="18">
        <f t="shared" si="0"/>
        <v>10</v>
      </c>
      <c r="N12" s="1"/>
      <c r="O12" s="1"/>
      <c r="P12" s="1"/>
      <c r="Q12" s="1"/>
    </row>
    <row r="13" spans="1:17" ht="15.75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2"/>
      <c r="L13" s="18"/>
      <c r="M13" s="18">
        <f t="shared" si="0"/>
        <v>0</v>
      </c>
      <c r="N13" s="1"/>
      <c r="O13" s="1"/>
      <c r="P13" s="1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1"/>
      <c r="P14" s="1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1"/>
      <c r="P15" s="1"/>
      <c r="Q15" s="1"/>
    </row>
    <row r="16" spans="1:17" ht="15.75" x14ac:dyDescent="0.25">
      <c r="A16" s="88" t="s">
        <v>38</v>
      </c>
      <c r="B16" s="89"/>
      <c r="C16" s="21"/>
      <c r="D16" s="18">
        <f>SUM(D2:D15)</f>
        <v>11</v>
      </c>
      <c r="E16" s="22"/>
      <c r="F16" s="18">
        <f>SUM(F2:F15)</f>
        <v>0</v>
      </c>
      <c r="G16" s="23"/>
      <c r="H16" s="18">
        <f>SUM(H2:H15)</f>
        <v>2</v>
      </c>
      <c r="I16" s="22"/>
      <c r="J16" s="18">
        <f>SUM(J2:J15)</f>
        <v>17</v>
      </c>
      <c r="K16" s="22"/>
      <c r="L16" s="18">
        <f>SUM(L2:L15)</f>
        <v>0</v>
      </c>
      <c r="M16" s="18">
        <f t="shared" si="0"/>
        <v>30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O18" s="1"/>
      <c r="P18" s="1"/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O19" s="1"/>
      <c r="P19" s="1"/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0" workbookViewId="0">
      <selection activeCell="O7" sqref="O7"/>
    </sheetView>
  </sheetViews>
  <sheetFormatPr defaultRowHeight="15" x14ac:dyDescent="0.25"/>
  <cols>
    <col min="1" max="1" width="26.28515625" style="14" customWidth="1"/>
    <col min="2" max="3" width="15.42578125" style="14" customWidth="1"/>
    <col min="4" max="4" width="6.5703125" style="15" customWidth="1"/>
    <col min="5" max="5" width="15.42578125" style="14" customWidth="1"/>
    <col min="6" max="6" width="6.5703125" style="15" customWidth="1"/>
    <col min="7" max="7" width="15.42578125" style="14" customWidth="1"/>
    <col min="8" max="8" width="6.5703125" style="15" customWidth="1"/>
    <col min="9" max="9" width="15.42578125" style="14" customWidth="1"/>
    <col min="10" max="10" width="6.5703125" style="15" customWidth="1"/>
    <col min="11" max="11" width="15.42578125" style="14" customWidth="1"/>
    <col min="12" max="12" width="6.5703125" style="15" customWidth="1"/>
    <col min="13" max="13" width="15.42578125" style="14" customWidth="1"/>
    <col min="14" max="14" width="15.42578125" style="15" customWidth="1"/>
    <col min="15" max="17" width="9.140625" customWidth="1"/>
  </cols>
  <sheetData>
    <row r="1" spans="1:17" x14ac:dyDescent="0.25">
      <c r="C1" s="15" t="s">
        <v>39</v>
      </c>
      <c r="E1" s="15" t="s">
        <v>40</v>
      </c>
      <c r="G1" s="15" t="s">
        <v>41</v>
      </c>
      <c r="I1" s="15" t="s">
        <v>42</v>
      </c>
      <c r="K1" s="15" t="s">
        <v>43</v>
      </c>
      <c r="M1" s="15" t="s">
        <v>38</v>
      </c>
    </row>
    <row r="2" spans="1:17" ht="15.6" customHeight="1" x14ac:dyDescent="0.25">
      <c r="A2" s="87" t="s">
        <v>44</v>
      </c>
      <c r="B2" s="16" t="s">
        <v>45</v>
      </c>
      <c r="C2" s="17"/>
      <c r="D2" s="18"/>
      <c r="E2" s="19"/>
      <c r="F2" s="18"/>
      <c r="G2" s="17"/>
      <c r="H2" s="18"/>
      <c r="I2" s="17"/>
      <c r="J2" s="18"/>
      <c r="K2" s="17"/>
      <c r="L2" s="18"/>
      <c r="M2" s="18">
        <f>D2+F2+H2+J2+L2</f>
        <v>0</v>
      </c>
      <c r="O2" s="39"/>
      <c r="P2" s="1"/>
    </row>
    <row r="3" spans="1:17" ht="15.75" x14ac:dyDescent="0.25">
      <c r="A3" s="87"/>
      <c r="B3" s="20" t="s">
        <v>47</v>
      </c>
      <c r="C3" s="21"/>
      <c r="D3" s="18"/>
      <c r="E3" s="22"/>
      <c r="F3" s="18"/>
      <c r="G3" s="23"/>
      <c r="H3" s="18"/>
      <c r="I3" s="22"/>
      <c r="J3" s="18"/>
      <c r="K3" s="22"/>
      <c r="L3" s="18"/>
      <c r="M3" s="18">
        <f t="shared" ref="M3:M16" si="0">D3+F3+H3+J3+L3</f>
        <v>0</v>
      </c>
      <c r="N3" s="1"/>
      <c r="O3" s="38"/>
      <c r="P3" s="1"/>
      <c r="Q3" s="1"/>
    </row>
    <row r="4" spans="1:17" ht="15.6" customHeight="1" x14ac:dyDescent="0.25">
      <c r="A4" s="87" t="s">
        <v>48</v>
      </c>
      <c r="B4" s="16" t="s">
        <v>45</v>
      </c>
      <c r="C4" s="17"/>
      <c r="D4" s="18"/>
      <c r="E4" s="19"/>
      <c r="F4" s="18"/>
      <c r="G4" s="17"/>
      <c r="H4" s="18"/>
      <c r="I4" s="17"/>
      <c r="J4" s="18"/>
      <c r="K4" s="17"/>
      <c r="L4" s="18"/>
      <c r="M4" s="18">
        <f t="shared" si="0"/>
        <v>0</v>
      </c>
      <c r="N4" s="1"/>
      <c r="O4" s="39"/>
      <c r="P4" s="1"/>
      <c r="Q4" s="1"/>
    </row>
    <row r="5" spans="1:17" ht="15.75" x14ac:dyDescent="0.25">
      <c r="A5" s="87"/>
      <c r="B5" s="20" t="s">
        <v>47</v>
      </c>
      <c r="C5" s="21"/>
      <c r="D5" s="18"/>
      <c r="E5" s="22"/>
      <c r="F5" s="18"/>
      <c r="G5" s="23"/>
      <c r="H5" s="18"/>
      <c r="I5" s="22"/>
      <c r="J5" s="18"/>
      <c r="K5" s="22"/>
      <c r="L5" s="18"/>
      <c r="M5" s="18">
        <f t="shared" si="0"/>
        <v>0</v>
      </c>
      <c r="N5" s="1"/>
      <c r="O5" s="38"/>
      <c r="P5" s="1"/>
      <c r="Q5" s="1"/>
    </row>
    <row r="6" spans="1:17" ht="161.44999999999999" customHeight="1" x14ac:dyDescent="0.25">
      <c r="A6" s="87" t="s">
        <v>50</v>
      </c>
      <c r="B6" s="20" t="s">
        <v>45</v>
      </c>
      <c r="C6" s="21"/>
      <c r="D6" s="18"/>
      <c r="E6" s="25" t="s">
        <v>98</v>
      </c>
      <c r="F6" s="18">
        <f>5+9+5+1+5+9+5+1</f>
        <v>40</v>
      </c>
      <c r="G6" s="25" t="s">
        <v>99</v>
      </c>
      <c r="H6" s="18">
        <f>5+2+5+1+5+3</f>
        <v>21</v>
      </c>
      <c r="I6" s="42" t="s">
        <v>51</v>
      </c>
      <c r="J6" s="18">
        <f>5+3</f>
        <v>8</v>
      </c>
      <c r="K6" s="22"/>
      <c r="L6" s="18"/>
      <c r="M6" s="18">
        <f t="shared" si="0"/>
        <v>69</v>
      </c>
      <c r="N6" s="1"/>
      <c r="O6" s="38"/>
      <c r="P6" s="1"/>
      <c r="Q6" s="1"/>
    </row>
    <row r="7" spans="1:17" ht="169.9" customHeight="1" x14ac:dyDescent="0.2">
      <c r="A7" s="87"/>
      <c r="B7" s="20" t="s">
        <v>47</v>
      </c>
      <c r="C7" s="25" t="s">
        <v>100</v>
      </c>
      <c r="D7" s="18">
        <f>10+7+10+3</f>
        <v>30</v>
      </c>
      <c r="E7" s="25" t="s">
        <v>101</v>
      </c>
      <c r="F7" s="18">
        <f>10+4+10+3</f>
        <v>27</v>
      </c>
      <c r="G7" s="25" t="s">
        <v>102</v>
      </c>
      <c r="H7" s="18">
        <f>10+7+10+3</f>
        <v>30</v>
      </c>
      <c r="I7" s="22"/>
      <c r="J7" s="18"/>
      <c r="K7" s="22"/>
      <c r="L7" s="18"/>
      <c r="M7" s="18">
        <f t="shared" si="0"/>
        <v>87</v>
      </c>
      <c r="N7" s="1"/>
      <c r="O7" s="38"/>
      <c r="P7" s="1"/>
      <c r="Q7" s="1"/>
    </row>
    <row r="8" spans="1:17" ht="58.9" customHeight="1" x14ac:dyDescent="0.25">
      <c r="A8" s="87"/>
      <c r="B8" s="20" t="s">
        <v>52</v>
      </c>
      <c r="C8" s="21"/>
      <c r="D8" s="18"/>
      <c r="E8" s="25" t="s">
        <v>103</v>
      </c>
      <c r="F8" s="18">
        <f>5+6</f>
        <v>11</v>
      </c>
      <c r="G8" s="25" t="s">
        <v>104</v>
      </c>
      <c r="H8" s="18">
        <f>5+2</f>
        <v>7</v>
      </c>
      <c r="I8" s="22"/>
      <c r="J8" s="18"/>
      <c r="K8" s="22"/>
      <c r="L8" s="18"/>
      <c r="M8" s="18">
        <f t="shared" si="0"/>
        <v>18</v>
      </c>
      <c r="N8" s="1"/>
      <c r="O8" s="38"/>
      <c r="P8" s="1"/>
      <c r="Q8" s="1"/>
    </row>
    <row r="9" spans="1:17" ht="276" x14ac:dyDescent="0.2">
      <c r="A9" s="83" t="s">
        <v>53</v>
      </c>
      <c r="B9" s="84"/>
      <c r="C9" s="25" t="s">
        <v>105</v>
      </c>
      <c r="D9" s="18">
        <f>5+1+5+6+5+1+5+2</f>
        <v>30</v>
      </c>
      <c r="E9" s="25" t="s">
        <v>106</v>
      </c>
      <c r="F9" s="18">
        <f>5+6+5+1+5+6+5+1</f>
        <v>34</v>
      </c>
      <c r="G9" s="25" t="s">
        <v>107</v>
      </c>
      <c r="H9" s="18">
        <f>5+1+5+6+5+1+5+7+5+3+5+3+5+3</f>
        <v>59</v>
      </c>
      <c r="I9" s="22"/>
      <c r="J9" s="18"/>
      <c r="K9" s="22"/>
      <c r="L9" s="18"/>
      <c r="M9" s="18">
        <f t="shared" si="0"/>
        <v>123</v>
      </c>
      <c r="N9" s="1"/>
      <c r="O9" s="38"/>
      <c r="P9" s="1"/>
      <c r="Q9" s="1"/>
    </row>
    <row r="10" spans="1:17" ht="24" x14ac:dyDescent="0.25">
      <c r="A10" s="83" t="s">
        <v>54</v>
      </c>
      <c r="B10" s="84"/>
      <c r="C10" s="21"/>
      <c r="D10" s="18"/>
      <c r="E10" s="22"/>
      <c r="F10" s="18"/>
      <c r="G10" s="23"/>
      <c r="H10" s="18"/>
      <c r="I10" s="22"/>
      <c r="J10" s="18"/>
      <c r="K10" s="25" t="s">
        <v>108</v>
      </c>
      <c r="L10" s="18">
        <f>10</f>
        <v>10</v>
      </c>
      <c r="M10" s="18">
        <f t="shared" si="0"/>
        <v>10</v>
      </c>
      <c r="N10" s="1"/>
      <c r="O10" s="38"/>
      <c r="P10" s="1"/>
      <c r="Q10" s="1"/>
    </row>
    <row r="11" spans="1:17" x14ac:dyDescent="0.2">
      <c r="A11" s="83" t="s">
        <v>55</v>
      </c>
      <c r="B11" s="84"/>
      <c r="C11" s="25"/>
      <c r="D11" s="18"/>
      <c r="E11" s="22"/>
      <c r="F11" s="18"/>
      <c r="G11" s="23"/>
      <c r="H11" s="18"/>
      <c r="I11" s="22"/>
      <c r="J11" s="18"/>
      <c r="K11" s="22"/>
      <c r="L11" s="18"/>
      <c r="M11" s="18">
        <f t="shared" si="0"/>
        <v>0</v>
      </c>
      <c r="N11" s="1"/>
      <c r="O11" s="38"/>
      <c r="P11" s="1"/>
      <c r="Q11" s="1"/>
    </row>
    <row r="12" spans="1:17" ht="15.6" customHeight="1" x14ac:dyDescent="0.2">
      <c r="A12" s="83" t="s">
        <v>57</v>
      </c>
      <c r="B12" s="84"/>
      <c r="C12" s="24"/>
      <c r="D12" s="18"/>
      <c r="E12" s="22"/>
      <c r="F12" s="18"/>
      <c r="G12" s="25" t="s">
        <v>80</v>
      </c>
      <c r="H12" s="18">
        <f>5</f>
        <v>5</v>
      </c>
      <c r="I12" s="25" t="s">
        <v>80</v>
      </c>
      <c r="J12" s="18">
        <f>5</f>
        <v>5</v>
      </c>
      <c r="K12" s="22"/>
      <c r="L12" s="18"/>
      <c r="M12" s="18">
        <f t="shared" si="0"/>
        <v>10</v>
      </c>
      <c r="N12" s="1"/>
      <c r="O12" s="38"/>
      <c r="Q12" s="1"/>
    </row>
    <row r="13" spans="1:17" ht="31.9" customHeight="1" x14ac:dyDescent="0.25">
      <c r="A13" s="85" t="s">
        <v>61</v>
      </c>
      <c r="B13" s="86"/>
      <c r="C13" s="21"/>
      <c r="D13" s="18"/>
      <c r="E13" s="22"/>
      <c r="F13" s="18"/>
      <c r="G13" s="23"/>
      <c r="H13" s="18"/>
      <c r="I13" s="22"/>
      <c r="J13" s="18"/>
      <c r="K13" s="25" t="s">
        <v>109</v>
      </c>
      <c r="L13" s="18">
        <f>15</f>
        <v>15</v>
      </c>
      <c r="M13" s="18">
        <f t="shared" si="0"/>
        <v>15</v>
      </c>
      <c r="N13" s="1"/>
      <c r="O13" s="38"/>
      <c r="Q13" s="1"/>
    </row>
    <row r="14" spans="1:17" ht="15.75" x14ac:dyDescent="0.25">
      <c r="A14" s="85" t="s">
        <v>62</v>
      </c>
      <c r="B14" s="86"/>
      <c r="C14" s="21"/>
      <c r="D14" s="18"/>
      <c r="E14" s="22"/>
      <c r="F14" s="18"/>
      <c r="G14" s="23"/>
      <c r="H14" s="18"/>
      <c r="I14" s="22"/>
      <c r="J14" s="18"/>
      <c r="K14" s="22"/>
      <c r="L14" s="18"/>
      <c r="M14" s="18">
        <f t="shared" si="0"/>
        <v>0</v>
      </c>
      <c r="N14" s="1"/>
      <c r="O14" s="38"/>
      <c r="Q14" s="1"/>
    </row>
    <row r="15" spans="1:17" ht="15.75" x14ac:dyDescent="0.25">
      <c r="A15" s="85" t="s">
        <v>63</v>
      </c>
      <c r="B15" s="86"/>
      <c r="C15" s="21"/>
      <c r="D15" s="18"/>
      <c r="E15" s="22"/>
      <c r="F15" s="18"/>
      <c r="G15" s="23"/>
      <c r="H15" s="18"/>
      <c r="I15" s="22"/>
      <c r="J15" s="18"/>
      <c r="K15" s="22"/>
      <c r="L15" s="18"/>
      <c r="M15" s="18">
        <f t="shared" si="0"/>
        <v>0</v>
      </c>
      <c r="N15" s="1"/>
      <c r="O15" s="38"/>
      <c r="Q15" s="1"/>
    </row>
    <row r="16" spans="1:17" ht="15.75" x14ac:dyDescent="0.25">
      <c r="A16" s="88" t="s">
        <v>38</v>
      </c>
      <c r="B16" s="89"/>
      <c r="C16" s="21"/>
      <c r="D16" s="18">
        <f>SUM(D2:D15)</f>
        <v>60</v>
      </c>
      <c r="E16" s="22"/>
      <c r="F16" s="18">
        <f>SUM(F2:F15)</f>
        <v>112</v>
      </c>
      <c r="G16" s="23"/>
      <c r="H16" s="18">
        <f>SUM(H2:H15)</f>
        <v>122</v>
      </c>
      <c r="I16" s="22"/>
      <c r="J16" s="18">
        <f>SUM(J2:J15)</f>
        <v>13</v>
      </c>
      <c r="K16" s="22"/>
      <c r="L16" s="18">
        <f>SUM(L2:L15)</f>
        <v>25</v>
      </c>
      <c r="M16" s="18">
        <f t="shared" si="0"/>
        <v>332</v>
      </c>
      <c r="N16" s="1"/>
      <c r="Q16" s="1"/>
    </row>
    <row r="17" spans="1:17" ht="15.75" x14ac:dyDescent="0.25">
      <c r="Q17" s="1"/>
    </row>
    <row r="18" spans="1:17" ht="15.75" x14ac:dyDescent="0.25">
      <c r="C18" s="15" t="s">
        <v>64</v>
      </c>
      <c r="E18" s="15" t="s">
        <v>65</v>
      </c>
      <c r="G18" s="15" t="s">
        <v>66</v>
      </c>
      <c r="I18" s="15" t="s">
        <v>67</v>
      </c>
      <c r="K18" s="15" t="s">
        <v>68</v>
      </c>
      <c r="M18" s="15" t="s">
        <v>38</v>
      </c>
      <c r="Q18" s="1"/>
    </row>
    <row r="19" spans="1:17" ht="15.6" customHeight="1" x14ac:dyDescent="0.25">
      <c r="A19" s="87" t="s">
        <v>44</v>
      </c>
      <c r="B19" s="16" t="s">
        <v>45</v>
      </c>
      <c r="C19" s="17"/>
      <c r="D19" s="18"/>
      <c r="E19" s="19"/>
      <c r="F19" s="18"/>
      <c r="G19" s="17"/>
      <c r="H19" s="18"/>
      <c r="I19" s="17"/>
      <c r="J19" s="18"/>
      <c r="K19" s="17"/>
      <c r="L19" s="18"/>
      <c r="M19" s="18">
        <f>D19+F19+H19+J19+L19</f>
        <v>0</v>
      </c>
      <c r="Q19" s="1"/>
    </row>
    <row r="20" spans="1:17" ht="15.75" x14ac:dyDescent="0.25">
      <c r="A20" s="87"/>
      <c r="B20" s="20" t="s">
        <v>47</v>
      </c>
      <c r="C20" s="21"/>
      <c r="D20" s="18"/>
      <c r="E20" s="22"/>
      <c r="F20" s="18"/>
      <c r="G20" s="23"/>
      <c r="H20" s="18"/>
      <c r="I20" s="22"/>
      <c r="J20" s="18"/>
      <c r="K20" s="22"/>
      <c r="L20" s="18"/>
      <c r="M20" s="18">
        <f t="shared" ref="M20:M33" si="1">D20+F20+H20+J20+L20</f>
        <v>0</v>
      </c>
      <c r="Q20" s="1"/>
    </row>
    <row r="21" spans="1:17" ht="15.6" customHeight="1" x14ac:dyDescent="0.25">
      <c r="A21" s="87" t="s">
        <v>48</v>
      </c>
      <c r="B21" s="16" t="s">
        <v>45</v>
      </c>
      <c r="C21" s="17"/>
      <c r="D21" s="18"/>
      <c r="E21" s="19"/>
      <c r="F21" s="18"/>
      <c r="G21" s="17"/>
      <c r="H21" s="18"/>
      <c r="I21" s="17"/>
      <c r="J21" s="18"/>
      <c r="K21" s="17"/>
      <c r="L21" s="18"/>
      <c r="M21" s="18">
        <f t="shared" si="1"/>
        <v>0</v>
      </c>
      <c r="O21" s="1"/>
      <c r="P21" s="1"/>
      <c r="Q21" s="1"/>
    </row>
    <row r="22" spans="1:17" ht="15.75" x14ac:dyDescent="0.25">
      <c r="A22" s="87"/>
      <c r="B22" s="20" t="s">
        <v>47</v>
      </c>
      <c r="C22" s="21"/>
      <c r="D22" s="18"/>
      <c r="E22" s="22"/>
      <c r="F22" s="18"/>
      <c r="G22" s="23"/>
      <c r="H22" s="18"/>
      <c r="I22" s="22"/>
      <c r="J22" s="18"/>
      <c r="K22" s="22"/>
      <c r="L22" s="18"/>
      <c r="M22" s="18">
        <f t="shared" si="1"/>
        <v>0</v>
      </c>
      <c r="O22" s="1"/>
      <c r="P22" s="1"/>
      <c r="Q22" s="1"/>
    </row>
    <row r="23" spans="1:17" ht="15.6" customHeight="1" x14ac:dyDescent="0.25">
      <c r="A23" s="87" t="s">
        <v>50</v>
      </c>
      <c r="B23" s="20" t="s">
        <v>45</v>
      </c>
      <c r="C23" s="21"/>
      <c r="D23" s="18"/>
      <c r="E23" s="22"/>
      <c r="F23" s="18"/>
      <c r="G23" s="23"/>
      <c r="H23" s="18"/>
      <c r="I23" s="22"/>
      <c r="J23" s="18"/>
      <c r="K23" s="22"/>
      <c r="L23" s="18"/>
      <c r="M23" s="18">
        <f t="shared" si="1"/>
        <v>0</v>
      </c>
    </row>
    <row r="24" spans="1:17" x14ac:dyDescent="0.25">
      <c r="A24" s="87"/>
      <c r="B24" s="20" t="s">
        <v>47</v>
      </c>
      <c r="C24" s="21"/>
      <c r="D24" s="18"/>
      <c r="E24" s="22"/>
      <c r="F24" s="18"/>
      <c r="G24" s="23"/>
      <c r="H24" s="18"/>
      <c r="I24" s="22"/>
      <c r="J24" s="18"/>
      <c r="K24" s="22"/>
      <c r="L24" s="18"/>
      <c r="M24" s="18">
        <f t="shared" si="1"/>
        <v>0</v>
      </c>
    </row>
    <row r="25" spans="1:17" x14ac:dyDescent="0.25">
      <c r="A25" s="87"/>
      <c r="B25" s="20" t="s">
        <v>52</v>
      </c>
      <c r="C25" s="21"/>
      <c r="D25" s="18"/>
      <c r="E25" s="22"/>
      <c r="F25" s="18"/>
      <c r="G25" s="23"/>
      <c r="H25" s="18"/>
      <c r="I25" s="22"/>
      <c r="J25" s="18"/>
      <c r="K25" s="22"/>
      <c r="L25" s="18"/>
      <c r="M25" s="18">
        <f t="shared" si="1"/>
        <v>0</v>
      </c>
    </row>
    <row r="26" spans="1:17" x14ac:dyDescent="0.25">
      <c r="A26" s="83" t="s">
        <v>53</v>
      </c>
      <c r="B26" s="84"/>
      <c r="C26" s="21"/>
      <c r="D26" s="18"/>
      <c r="E26" s="22"/>
      <c r="F26" s="18"/>
      <c r="G26" s="23"/>
      <c r="H26" s="18"/>
      <c r="I26" s="22"/>
      <c r="J26" s="18"/>
      <c r="K26" s="22"/>
      <c r="L26" s="18"/>
      <c r="M26" s="18">
        <f t="shared" si="1"/>
        <v>0</v>
      </c>
    </row>
    <row r="27" spans="1:17" x14ac:dyDescent="0.25">
      <c r="A27" s="83" t="s">
        <v>54</v>
      </c>
      <c r="B27" s="84"/>
      <c r="C27" s="21"/>
      <c r="D27" s="18"/>
      <c r="E27" s="22"/>
      <c r="F27" s="18"/>
      <c r="G27" s="23"/>
      <c r="H27" s="18"/>
      <c r="I27" s="22"/>
      <c r="J27" s="18"/>
      <c r="K27" s="22"/>
      <c r="L27" s="18"/>
      <c r="M27" s="18">
        <f t="shared" si="1"/>
        <v>0</v>
      </c>
    </row>
    <row r="28" spans="1:17" x14ac:dyDescent="0.25">
      <c r="A28" s="83" t="s">
        <v>55</v>
      </c>
      <c r="B28" s="84"/>
      <c r="C28" s="21"/>
      <c r="D28" s="18"/>
      <c r="E28" s="22"/>
      <c r="F28" s="18"/>
      <c r="G28" s="23"/>
      <c r="H28" s="18"/>
      <c r="I28" s="22"/>
      <c r="J28" s="18"/>
      <c r="K28" s="22"/>
      <c r="L28" s="18"/>
      <c r="M28" s="18">
        <f t="shared" si="1"/>
        <v>0</v>
      </c>
    </row>
    <row r="29" spans="1:17" ht="15.6" customHeight="1" x14ac:dyDescent="0.25">
      <c r="A29" s="83" t="s">
        <v>57</v>
      </c>
      <c r="B29" s="84"/>
      <c r="C29" s="21"/>
      <c r="D29" s="18"/>
      <c r="E29" s="22"/>
      <c r="F29" s="18"/>
      <c r="G29" s="23"/>
      <c r="H29" s="18"/>
      <c r="I29" s="22"/>
      <c r="J29" s="18"/>
      <c r="K29" s="22"/>
      <c r="L29" s="18"/>
      <c r="M29" s="18">
        <f t="shared" si="1"/>
        <v>0</v>
      </c>
    </row>
    <row r="30" spans="1:17" x14ac:dyDescent="0.25">
      <c r="A30" s="85" t="s">
        <v>61</v>
      </c>
      <c r="B30" s="86"/>
      <c r="C30" s="21"/>
      <c r="D30" s="18"/>
      <c r="E30" s="22"/>
      <c r="F30" s="18"/>
      <c r="G30" s="23"/>
      <c r="H30" s="18"/>
      <c r="I30" s="22"/>
      <c r="J30" s="18"/>
      <c r="K30" s="22"/>
      <c r="L30" s="18"/>
      <c r="M30" s="18">
        <f t="shared" si="1"/>
        <v>0</v>
      </c>
    </row>
    <row r="31" spans="1:17" x14ac:dyDescent="0.25">
      <c r="A31" s="85" t="s">
        <v>62</v>
      </c>
      <c r="B31" s="86"/>
      <c r="C31" s="21"/>
      <c r="D31" s="18"/>
      <c r="E31" s="22"/>
      <c r="F31" s="18"/>
      <c r="G31" s="23"/>
      <c r="H31" s="18"/>
      <c r="I31" s="22"/>
      <c r="J31" s="18"/>
      <c r="K31" s="22"/>
      <c r="L31" s="18"/>
      <c r="M31" s="18">
        <f t="shared" si="1"/>
        <v>0</v>
      </c>
    </row>
    <row r="32" spans="1:17" x14ac:dyDescent="0.25">
      <c r="A32" s="85" t="s">
        <v>63</v>
      </c>
      <c r="B32" s="86"/>
      <c r="C32" s="21"/>
      <c r="D32" s="18"/>
      <c r="E32" s="22"/>
      <c r="F32" s="18"/>
      <c r="G32" s="23"/>
      <c r="H32" s="18"/>
      <c r="I32" s="22"/>
      <c r="J32" s="18"/>
      <c r="K32" s="22"/>
      <c r="L32" s="18"/>
      <c r="M32" s="18">
        <f t="shared" si="1"/>
        <v>0</v>
      </c>
    </row>
    <row r="33" spans="1:13" x14ac:dyDescent="0.25">
      <c r="A33" s="88" t="s">
        <v>38</v>
      </c>
      <c r="B33" s="89"/>
      <c r="C33" s="21"/>
      <c r="D33" s="18">
        <f>SUM(D19:D32)</f>
        <v>0</v>
      </c>
      <c r="E33" s="22"/>
      <c r="F33" s="18">
        <f>SUM(F19:F32)</f>
        <v>0</v>
      </c>
      <c r="G33" s="23"/>
      <c r="H33" s="18">
        <f>SUM(H19:H32)</f>
        <v>0</v>
      </c>
      <c r="I33" s="22"/>
      <c r="J33" s="18">
        <f>SUM(J19:J32)</f>
        <v>0</v>
      </c>
      <c r="K33" s="22"/>
      <c r="L33" s="18">
        <f>SUM(L19:L32)</f>
        <v>0</v>
      </c>
      <c r="M33" s="18">
        <f t="shared" si="1"/>
        <v>0</v>
      </c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ZESTAWIENIE </vt:lpstr>
      <vt:lpstr>1A</vt:lpstr>
      <vt:lpstr>1B</vt:lpstr>
      <vt:lpstr>1M</vt:lpstr>
      <vt:lpstr>2AM</vt:lpstr>
      <vt:lpstr>2B</vt:lpstr>
      <vt:lpstr>3AM</vt:lpstr>
      <vt:lpstr>3B</vt:lpstr>
      <vt:lpstr>4AM</vt:lpstr>
      <vt:lpstr>4B</vt:lpstr>
      <vt:lpstr>4BAG</vt:lpstr>
      <vt:lpstr>4MG</vt:lpstr>
      <vt:lpstr>1b.</vt:lpstr>
      <vt:lpstr>1f</vt:lpstr>
      <vt:lpstr>1u</vt:lpstr>
      <vt:lpstr>2bf</vt:lpstr>
      <vt:lpstr>2f</vt:lpstr>
      <vt:lpstr>2u</vt:lpstr>
      <vt:lpstr>3bu</vt:lpstr>
      <vt:lpstr>3fp</vt:lpstr>
      <vt:lpstr>3up</vt:lpstr>
    </vt:vector>
  </TitlesOfParts>
  <Manager/>
  <Company>zs5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Ja</cp:lastModifiedBy>
  <cp:revision/>
  <dcterms:created xsi:type="dcterms:W3CDTF">2006-10-18T13:11:05Z</dcterms:created>
  <dcterms:modified xsi:type="dcterms:W3CDTF">2023-01-13T07:09:01Z</dcterms:modified>
  <cp:category/>
  <cp:contentStatus/>
</cp:coreProperties>
</file>